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515" firstSheet="1" activeTab="1"/>
  </bookViews>
  <sheets>
    <sheet name="Plan General" sheetId="1" state="hidden" r:id="rId1"/>
    <sheet name="Proyectos" sheetId="2" r:id="rId2"/>
    <sheet name="Hoja1" sheetId="3" r:id="rId3"/>
    <sheet name="Objetivos y Actividades" sheetId="4" state="hidden" r:id="rId4"/>
  </sheets>
  <externalReferences>
    <externalReference r:id="rId7"/>
  </externalReferences>
  <definedNames/>
  <calcPr fullCalcOnLoad="1"/>
</workbook>
</file>

<file path=xl/sharedStrings.xml><?xml version="1.0" encoding="utf-8"?>
<sst xmlns="http://schemas.openxmlformats.org/spreadsheetml/2006/main" count="299" uniqueCount="224">
  <si>
    <t>Código</t>
  </si>
  <si>
    <t>Nombre</t>
  </si>
  <si>
    <t>PROYECTO</t>
  </si>
  <si>
    <t>Valor</t>
  </si>
  <si>
    <t>Código Ptal</t>
  </si>
  <si>
    <t>Honorarios</t>
  </si>
  <si>
    <t>Sistematización</t>
  </si>
  <si>
    <t>Adquisición de bienes y prestación de servicios para el normal funcionamiento de la entidad</t>
  </si>
  <si>
    <t>Ejecución del programa de bienestar social</t>
  </si>
  <si>
    <t>Programa de bienestar social e incentivo a empleados</t>
  </si>
  <si>
    <t>Ejecución programa de capacitación</t>
  </si>
  <si>
    <t>Capacitación</t>
  </si>
  <si>
    <t>Salud ocupacional</t>
  </si>
  <si>
    <t>Materiales y suministros</t>
  </si>
  <si>
    <t>Gestión contractual para la adquisición de papelería y útiles de escritorio</t>
  </si>
  <si>
    <t>Fortalecimiento institucional</t>
  </si>
  <si>
    <t>FUENTE DE FINANCIACIÓN</t>
  </si>
  <si>
    <t>No</t>
  </si>
  <si>
    <t>PROGRAMA</t>
  </si>
  <si>
    <t>SUBPROGRAMA</t>
  </si>
  <si>
    <t>PRESUPUESTO</t>
  </si>
  <si>
    <t>RESPONSABLE</t>
  </si>
  <si>
    <t>INDICADORES DE GESTIÓN</t>
  </si>
  <si>
    <t>VALOR</t>
  </si>
  <si>
    <t>NUMERAL</t>
  </si>
  <si>
    <t>FORMULA</t>
  </si>
  <si>
    <t>DESCRIPCIÓN</t>
  </si>
  <si>
    <t>Etapas de la estrategia ejecutadas / Total etapas de la estrategia</t>
  </si>
  <si>
    <t>Eficiencia en la gestión de la estrategia de gobierno en línea.</t>
  </si>
  <si>
    <t>Eficiencia en el cumplimiento de los requisitos de las normas de calidad</t>
  </si>
  <si>
    <t>Eficiencia en la gestión documental de la entidad.</t>
  </si>
  <si>
    <t>Bienes adquiridos y servicios prestados /Bienes y servicios programados</t>
  </si>
  <si>
    <t>Oportunidad en la ejecución del plan anual de adquisiciones</t>
  </si>
  <si>
    <t>Papelería y útiles de escritorio</t>
  </si>
  <si>
    <t>Actividades ejecutadas / Actividades programadas</t>
  </si>
  <si>
    <t>Efectividad en la gestión de las actividades ejecutadas</t>
  </si>
  <si>
    <t>VALOR PROYECTO</t>
  </si>
  <si>
    <t>Conformidad de requisitos / Nomas técnicas de calidad</t>
  </si>
  <si>
    <t>Director General</t>
  </si>
  <si>
    <t>Objetivo</t>
  </si>
  <si>
    <t xml:space="preserve">Actividades </t>
  </si>
  <si>
    <t>Gestión del proyecto</t>
  </si>
  <si>
    <t>Gestión del Proyecto</t>
  </si>
  <si>
    <t>Apoyar la gestión de auditorías internas de la entidad</t>
  </si>
  <si>
    <t>Programara y ejecutar las auditorías internas, realizar informes y socializaciones</t>
  </si>
  <si>
    <t>Adelantar los procesos de contratación conforme a las necesidad de bienes y servicios  requeridos por la entidad y en cumplimiento del plan anual de adquisiciones de la vigencia</t>
  </si>
  <si>
    <t>Subdirección Administrativa</t>
  </si>
  <si>
    <t>Pagos por concepto de administración de inmuebles</t>
  </si>
  <si>
    <t>Administración de inmuebles</t>
  </si>
  <si>
    <t>Cuantía</t>
  </si>
  <si>
    <t>Ejecución programa de salud ocupacional - sistema de gestión de salud y seguridad en el trabajo SG-SST</t>
  </si>
  <si>
    <t>Apoyo en auditorías de control interno</t>
  </si>
  <si>
    <t>Efectividad en el mejoramiento institucional</t>
  </si>
  <si>
    <t>Generar opciones y alternativas para ampliar el objeto de la entidad</t>
  </si>
  <si>
    <t>Gestión contractual para análisis, estudios técnicos y proyectos</t>
  </si>
  <si>
    <t>Contratar servicios de valor agregado</t>
  </si>
  <si>
    <t>Materiales y suministros necesarios para la entidad</t>
  </si>
  <si>
    <t>Gestion contractual para la adquisición de seguros</t>
  </si>
  <si>
    <t>Servicios Profesionales</t>
  </si>
  <si>
    <t>Dirección   General</t>
  </si>
  <si>
    <t>Dirección    General</t>
  </si>
  <si>
    <t>Dirección General</t>
  </si>
  <si>
    <t>Imagen corporativa interiorizada en la organización</t>
  </si>
  <si>
    <t>Efectividad en la gestión de la imagen corporativa</t>
  </si>
  <si>
    <t>1.1.1</t>
  </si>
  <si>
    <t>1.2.1</t>
  </si>
  <si>
    <t>1.3.1</t>
  </si>
  <si>
    <t>COMPROMETIDOS</t>
  </si>
  <si>
    <t>SALDO</t>
  </si>
  <si>
    <t>Inicial</t>
  </si>
  <si>
    <t>adicion</t>
  </si>
  <si>
    <t>SUMAS IGUALES</t>
  </si>
  <si>
    <t>Viáticos y gastos de viajes (21222)</t>
  </si>
  <si>
    <t>Fortalecimiento institucional (2311)</t>
  </si>
  <si>
    <t xml:space="preserve">No de solicitudes atendidas / No de solicitudes respondidas en el menor tiempo posible ≥ 20% </t>
  </si>
  <si>
    <t>Efectividad en la prestación del servicio</t>
  </si>
  <si>
    <t xml:space="preserve">    Innovamos para mejorar</t>
  </si>
  <si>
    <t>Brindar servicios agilizando la atención en el menor tiempo posible a la solicitud de los usuarios.</t>
  </si>
  <si>
    <t>Actualización y mantenimiento de la estrategia de gobierno en línea.</t>
  </si>
  <si>
    <t>Pagos por concepto de comunicación y transportes</t>
  </si>
  <si>
    <t>Gestion ambiental</t>
  </si>
  <si>
    <t>Adelantar proceso de contratación para el cumplimiento de este objetivo.</t>
  </si>
  <si>
    <t>Dotar a la entidad de los materiales y suministros requeridos para el cumplimiento de la misión de la entidad.</t>
  </si>
  <si>
    <t>Programa de bienestar social, capacitación y salud ocupacional y gestion ambiental</t>
  </si>
  <si>
    <t>Contribuir al bienestar social de los funcionarios de la entidad, a través de la ejecución de actividades de bienestar, capacitación, y salud ocupacional.</t>
  </si>
  <si>
    <t>Diseñar un programa de bienestar social, capacitación y salud ocupacional, realizar los proceso de contratación para la actualizacion y continuidad del programa antes citado. Evaluar la eficacia de las actividades desarrolladas</t>
  </si>
  <si>
    <t>Contribuir al cumplimiento Establecer las actividades necesarias para implementar, controlar, evaluar y mantener acciones para  el mejoramiento del  desempeño del Sistema de Gestión Ambiental.</t>
  </si>
  <si>
    <t>Ejecución del sistema de gestión ambiental</t>
  </si>
  <si>
    <t>2.2.3</t>
  </si>
  <si>
    <t>DESCRIPCION, OBJETIVOS Y GESTION DE PROYECTOS</t>
  </si>
  <si>
    <t>ANEXO No 2  PROYECTOSA1:G32</t>
  </si>
  <si>
    <t>publicación de aviso o edicto en prensa en un diario de amplia circulación nacional que debe efectuar LA CAJA DE PREVISION SOCIAL MUNICIPAL, por razón de sus funciones.</t>
  </si>
  <si>
    <t>Continuar debidamente con el proceso de Gestion Documental de la entidad</t>
  </si>
  <si>
    <t xml:space="preserve">FINANCIACIÓN PROYECTOS PLAN DE ACCIÓN </t>
  </si>
  <si>
    <t>SERGIO ANTONIO PLATA GONZALEZ</t>
  </si>
  <si>
    <t>Revisó aspectos administrativos: María de los Angeles Alquichire Fuentes (Subdirección Administrativa (d).</t>
  </si>
  <si>
    <t>Revisó asignación presupuestal: Edith Viviana Rodriguez Solano -  (Subdirección Financiera).</t>
  </si>
  <si>
    <t>Diciembre de 2020</t>
  </si>
  <si>
    <t>Mantenimiento del archivo / Actvidades programadas</t>
  </si>
  <si>
    <t xml:space="preserve">Otros Servicios Personales (21122) </t>
  </si>
  <si>
    <t>Servicios financieros y servicios conexos- seguros-funcionamiento y recursos propios (2122271-2122272)</t>
  </si>
  <si>
    <t>Administración de inmuebles (2122273)</t>
  </si>
  <si>
    <t>Materiales y suministros (212213)</t>
  </si>
  <si>
    <t>Comunicaciónes Caja menor (2122268)</t>
  </si>
  <si>
    <t>Papelería y útiles de escritorio (212213)</t>
  </si>
  <si>
    <t>Suministro EPP (212213)</t>
  </si>
  <si>
    <t>Cafeteria</t>
  </si>
  <si>
    <t>Cafeteria (2122123)</t>
  </si>
  <si>
    <t>Gestión de la calidad (2122283)</t>
  </si>
  <si>
    <t>Sistematización (2122283)</t>
  </si>
  <si>
    <t>Impresos y publicaciones (2122283)</t>
  </si>
  <si>
    <t>Gestión Documental y Archivo (2122287)</t>
  </si>
  <si>
    <t>PLAN DE ACCION INSTITUCIONAL VIGENCIA 2021</t>
  </si>
  <si>
    <t>1. Mejoramiento del servicio al cliente</t>
  </si>
  <si>
    <t>No requiere presupuesto</t>
  </si>
  <si>
    <t>jefe ofinica de control interno</t>
  </si>
  <si>
    <t>100 % de la Ejecución del Plan anual de auditorias de la oficina de Control Interno</t>
  </si>
  <si>
    <t>Eficacia en la realizacion de auditorias</t>
  </si>
  <si>
    <t>1.1.1. Brindar servicios agilizando la atención en el menor tiempo posible a la solicitud de los usuarios.</t>
  </si>
  <si>
    <t>Cumplimiento del plan Anual de auditoria</t>
  </si>
  <si>
    <t>Mejorar el desempeño de la entidad, a traves del Proceso de Gestión de Tecnologia de Informacion TI y el  cumplimiento con los requerimientos del programa presidencial "Estratégia de Gobierno en Línea".</t>
  </si>
  <si>
    <t xml:space="preserve">1.3.1.Realizar seguimiento a la gestion de comunicaciones con
el fin de generar recomendaciones en el cumplimiento y atencion al usuario.
</t>
  </si>
  <si>
    <t>2.2.1.</t>
  </si>
  <si>
    <t>Publicacion oportuna de la información financiera en el portal destinado en pagina web de la entidad (Ley de Transparencia)</t>
  </si>
  <si>
    <t>Subdireccion Financiera/tesoreria/contabilidad</t>
  </si>
  <si>
    <t xml:space="preserve">Informe financiero presentado oportunamente </t>
  </si>
  <si>
    <t>Eficiencia en el cumplimiento del proceso financiero</t>
  </si>
  <si>
    <t>Presentacion  mensual de informacion financiera de la Entidad</t>
  </si>
  <si>
    <t>2.2.1. Suministro de informes financieros a los Entes
fiscalizadores confiable y oportunamente.</t>
  </si>
  <si>
    <t>Suministro de informes financieros a los Entes
fiscalizadores confiable y oportunamente.</t>
  </si>
  <si>
    <t>Trabajo en equipo por parte de los funcionarios de la entidad, apoyados en los procesos y procedimientos de la CAJA</t>
  </si>
  <si>
    <t xml:space="preserve">Impresos y publicaciones </t>
  </si>
  <si>
    <t xml:space="preserve">Gestión de la calidad </t>
  </si>
  <si>
    <t xml:space="preserve">Gestión Documental y Archivo </t>
  </si>
  <si>
    <t>2.1.1.</t>
  </si>
  <si>
    <t xml:space="preserve"> Ejecutar la auditoría externa al sistema de Gestión de la Calidad, renovación de afiliación y capacitación.</t>
  </si>
  <si>
    <t xml:space="preserve"> Continuar y Mantener el Proceso de Gestion documental y archivo de la CPSM</t>
  </si>
  <si>
    <t>2.1.2.</t>
  </si>
  <si>
    <t>2.1.3.</t>
  </si>
  <si>
    <t>2.2.2.</t>
  </si>
  <si>
    <t>Comunicación Caja Menor</t>
  </si>
  <si>
    <t>Gestión contractual para la adquisición de elementos de cafeteria</t>
  </si>
  <si>
    <t xml:space="preserve">Servicios financieros y servicios conexos- seguros-funcionamiento y recursos propios </t>
  </si>
  <si>
    <t>2122271
2122272</t>
  </si>
  <si>
    <t>Honorarios (2122283)</t>
  </si>
  <si>
    <t>Capacitación (2122292)</t>
  </si>
  <si>
    <t>Programa de bienestar social e incentivo a empleados (2122296)</t>
  </si>
  <si>
    <t>Salud ocupacional (2122296)</t>
  </si>
  <si>
    <t>Gestión ambiental (2122294)</t>
  </si>
  <si>
    <t>2.3.1.</t>
  </si>
  <si>
    <t>2.3.2</t>
  </si>
  <si>
    <t>Suministro EPP</t>
  </si>
  <si>
    <t>Establecer mecanismos de atención a los usuarios.</t>
  </si>
  <si>
    <t>Contratar al Proveedor de los Sistemas de Informacion, para el mantenimiento y soporte  a los diferentes aplicativos instalados en la entidad.</t>
  </si>
  <si>
    <t>Asesorar y apoyar al cumplimiento de la geastión institucional en cumplimiento a lo normativo, para el logro de los objetivos de la entidad.</t>
  </si>
  <si>
    <t>Elaboracion del Plan de Auditoria e informe de seguimiento y recomendación.</t>
  </si>
  <si>
    <t>Dar publicidad a los diferentes actos administración que deban convocar o informar al público acerca de procedimientos que deban llevarse a cabo en la organización.</t>
  </si>
  <si>
    <t>Adelantar el proceso contractual para tal propósito.</t>
  </si>
  <si>
    <t>Cumplimiento oportuno en la Presentación
de los informes financieros a los diferentes entes de Control.</t>
  </si>
  <si>
    <t>lograr una estrategia financiera que cumpla con las metas de gestión establecidas.</t>
  </si>
  <si>
    <t>Analisis y consolidación de la información financiera y presupuestal de la entidad .</t>
  </si>
  <si>
    <t>Cumplimiento en el marco normativo  para entidades de gobierno.</t>
  </si>
  <si>
    <t>Elaboracion de Estados financieros y demas para enviar a la oficina correspondiete para la respectiva punlicacion en pagina.</t>
  </si>
  <si>
    <t>2.3.1</t>
  </si>
  <si>
    <t>Establecer las actividades necesarias para cumplir con los compromisos adquiridos , así como las exigencias de la legislación y de la normativa que le sea de aplicación a nuestra organización.</t>
  </si>
  <si>
    <r>
      <t xml:space="preserve">            </t>
    </r>
    <r>
      <rPr>
        <b/>
        <sz val="9"/>
        <color indexed="62"/>
        <rFont val="Calibri"/>
        <family val="2"/>
      </rPr>
      <t xml:space="preserve"> NIT 890.204.851-7</t>
    </r>
  </si>
  <si>
    <r>
      <rPr>
        <b/>
        <sz val="9"/>
        <color indexed="8"/>
        <rFont val="Calibri"/>
        <family val="2"/>
      </rPr>
      <t>1.1.</t>
    </r>
    <r>
      <rPr>
        <sz val="9"/>
        <color indexed="8"/>
        <rFont val="Calibri"/>
        <family val="2"/>
      </rPr>
      <t xml:space="preserve"> Generar servicios de valor agregado en la atencion a los usuarios</t>
    </r>
  </si>
  <si>
    <r>
      <rPr>
        <b/>
        <sz val="9"/>
        <color indexed="8"/>
        <rFont val="Calibri"/>
        <family val="2"/>
      </rPr>
      <t>1.2.</t>
    </r>
    <r>
      <rPr>
        <sz val="9"/>
        <color indexed="8"/>
        <rFont val="Calibri"/>
        <family val="2"/>
      </rPr>
      <t xml:space="preserve"> Generación de mecanismos para mejorar la atención de los clientes y usuarios</t>
    </r>
  </si>
  <si>
    <r>
      <rPr>
        <b/>
        <sz val="9"/>
        <rFont val="Calibri"/>
        <family val="2"/>
      </rPr>
      <t xml:space="preserve">1.2.1. </t>
    </r>
    <r>
      <rPr>
        <sz val="9"/>
        <rFont val="Calibri"/>
        <family val="2"/>
      </rPr>
      <t>Actualizar y mantener la estrategia de gobierno en línea.</t>
    </r>
  </si>
  <si>
    <r>
      <rPr>
        <b/>
        <sz val="9"/>
        <color indexed="8"/>
        <rFont val="Calibri"/>
        <family val="2"/>
      </rPr>
      <t>1.3.</t>
    </r>
    <r>
      <rPr>
        <sz val="9"/>
        <color indexed="8"/>
        <rFont val="Calibri"/>
        <family val="2"/>
      </rPr>
      <t>Velar por el cumplimiento en las  comunicaciones  y atencion al usuario.</t>
    </r>
  </si>
  <si>
    <r>
      <rPr>
        <b/>
        <sz val="9"/>
        <color indexed="8"/>
        <rFont val="Calibri"/>
        <family val="2"/>
      </rPr>
      <t xml:space="preserve">2. </t>
    </r>
    <r>
      <rPr>
        <sz val="9"/>
        <color indexed="8"/>
        <rFont val="Calibri"/>
        <family val="2"/>
      </rPr>
      <t>Mejoramiento Institucional</t>
    </r>
  </si>
  <si>
    <r>
      <rPr>
        <b/>
        <sz val="9"/>
        <color indexed="8"/>
        <rFont val="Calibri"/>
        <family val="2"/>
      </rPr>
      <t>2.1.</t>
    </r>
    <r>
      <rPr>
        <sz val="9"/>
        <color indexed="8"/>
        <rFont val="Calibri"/>
        <family val="2"/>
      </rPr>
      <t xml:space="preserve"> Mantener la certificación del sistema de gestión de la calidad</t>
    </r>
  </si>
  <si>
    <r>
      <rPr>
        <b/>
        <sz val="9"/>
        <rFont val="Calibri"/>
        <family val="2"/>
      </rPr>
      <t xml:space="preserve">2.1.1. </t>
    </r>
    <r>
      <rPr>
        <sz val="9"/>
        <rFont val="Calibri"/>
        <family val="2"/>
      </rPr>
      <t>Dar publicidad a los diferentes actos administración que deban convocar o informar al público acerca de procedimientos que deban llevarse a cabo en la organización.</t>
    </r>
  </si>
  <si>
    <r>
      <rPr>
        <b/>
        <sz val="9"/>
        <rFont val="Calibri"/>
        <family val="2"/>
      </rPr>
      <t xml:space="preserve">2.1.2. </t>
    </r>
    <r>
      <rPr>
        <sz val="9"/>
        <rFont val="Calibri"/>
        <family val="2"/>
      </rPr>
      <t>Ejecutar la auditoría externa al sistema de Gestión de la Calidad, renovación de afiliación y capacitación.</t>
    </r>
  </si>
  <si>
    <r>
      <rPr>
        <b/>
        <sz val="9"/>
        <rFont val="Calibri"/>
        <family val="2"/>
      </rPr>
      <t>2.1.3.</t>
    </r>
    <r>
      <rPr>
        <sz val="9"/>
        <rFont val="Calibri"/>
        <family val="2"/>
      </rPr>
      <t xml:space="preserve"> Continuar y Mantener el Proceso de Gestion documental y archivo de la CPSM</t>
    </r>
  </si>
  <si>
    <r>
      <rPr>
        <b/>
        <sz val="9"/>
        <color indexed="8"/>
        <rFont val="Calibri"/>
        <family val="2"/>
      </rPr>
      <t>2.2.</t>
    </r>
    <r>
      <rPr>
        <sz val="9"/>
        <color indexed="8"/>
        <rFont val="Calibri"/>
        <family val="2"/>
      </rPr>
      <t xml:space="preserve"> Mantener el equilibrio y control financiero</t>
    </r>
  </si>
  <si>
    <r>
      <rPr>
        <b/>
        <sz val="9"/>
        <rFont val="Calibri"/>
        <family val="2"/>
      </rPr>
      <t xml:space="preserve">2.2.2. Publicacion oportuna de la información financiera </t>
    </r>
    <r>
      <rPr>
        <sz val="9"/>
        <rFont val="Calibri"/>
        <family val="2"/>
      </rPr>
      <t>en el portal destinado en pagina web de la entidad (Ley de Transparencia)</t>
    </r>
  </si>
  <si>
    <r>
      <rPr>
        <b/>
        <sz val="9"/>
        <color indexed="8"/>
        <rFont val="Calibri"/>
        <family val="2"/>
      </rPr>
      <t>2.3.</t>
    </r>
    <r>
      <rPr>
        <sz val="9"/>
        <color indexed="8"/>
        <rFont val="Calibri"/>
        <family val="2"/>
      </rPr>
      <t xml:space="preserve"> Gestión de los recursos para el cumplimiento de la misión institucional</t>
    </r>
  </si>
  <si>
    <r>
      <rPr>
        <b/>
        <sz val="9"/>
        <rFont val="Calibri"/>
        <family val="2"/>
      </rPr>
      <t>2.3.1.</t>
    </r>
    <r>
      <rPr>
        <sz val="9"/>
        <rFont val="Calibri"/>
        <family val="2"/>
      </rPr>
      <t xml:space="preserve"> Adquisición de bienes y prestación de servicios para el normal funcionamiento de la entidad</t>
    </r>
  </si>
  <si>
    <r>
      <rPr>
        <b/>
        <sz val="9"/>
        <rFont val="Calibri"/>
        <family val="2"/>
      </rPr>
      <t xml:space="preserve">2.3.2. </t>
    </r>
    <r>
      <rPr>
        <sz val="9"/>
        <rFont val="Calibri"/>
        <family val="2"/>
      </rPr>
      <t>Programa de bienestar social, capacitación y salud ocupacional y gestión ambiental</t>
    </r>
  </si>
  <si>
    <r>
      <rPr>
        <b/>
        <sz val="9"/>
        <rFont val="Calibri"/>
        <family val="2"/>
      </rPr>
      <t>2.3.3.</t>
    </r>
    <r>
      <rPr>
        <sz val="9"/>
        <rFont val="Calibri"/>
        <family val="2"/>
      </rPr>
      <t xml:space="preserve"> Fortalecimiento institucional</t>
    </r>
  </si>
  <si>
    <t xml:space="preserve">Revisó aspectos administrativos: María de los Angeles Alquichire Fuentes (Subdirección Administrativa (d). </t>
  </si>
  <si>
    <t xml:space="preserve"> se realizo contrato con PERIODICOS Y PUBLICACIONES S.A. objeto: COMUNICACIÓN DE ACEPTACION DE LA OFERTA No. CPSM-SMC-001-2021  PRESTACIÓN DE SERVICIO DE PUBLICACIONES DE QUE TRATA EL ARTICULO 212 DEL CODIGO SUSTANTIVO DEL TRABAJO PARA LA CAJA DE PREVISION SOCIAL MUNICIPAL DE BUCARAMANGA DURANTE LA VIGENCIA 2021.</t>
  </si>
  <si>
    <t>no se ha coontratado hasta el momento</t>
  </si>
  <si>
    <t>ACCIONES</t>
  </si>
  <si>
    <t>se cancela de manera mensual de acuerdo a lo pregramado</t>
  </si>
  <si>
    <t>se hizo el contrato con la profesional encargada de seguridad y salud en el trabajo</t>
  </si>
  <si>
    <t>se han realizado capacitación con apoyo de positiva y utilizando las invitaciones realizadas por la función pública utilizando la tecnología</t>
  </si>
  <si>
    <t>ANEXO No 1 COMPONENTE FINANCIERO DE LOS PROYECTOS VIGENCIA 2021</t>
  </si>
  <si>
    <t xml:space="preserve">Realizo:  Margarita Monsalve de Salazar </t>
  </si>
  <si>
    <t>Jefe oficina Control Interno</t>
  </si>
  <si>
    <t xml:space="preserve">DEPENDENCIA RESPONSABLE </t>
  </si>
  <si>
    <t>subdireccion adminsitrativa       y subdireccion juridica</t>
  </si>
  <si>
    <t>Jefe control intenro</t>
  </si>
  <si>
    <t>subdireccion juridica</t>
  </si>
  <si>
    <t xml:space="preserve">subdireccion adminsitrativa    </t>
  </si>
  <si>
    <t xml:space="preserve">subdireccion adminsitrativa       y subdireccion juridica  Profesional Universitario (subdirección administrativa) </t>
  </si>
  <si>
    <t xml:space="preserve">Subdirección Administrativa (Técnico de archivo)  </t>
  </si>
  <si>
    <t xml:space="preserve">Profesional - Contadora </t>
  </si>
  <si>
    <t>Subdirección financiera</t>
  </si>
  <si>
    <t xml:space="preserve">Subdirección financiera  Profesional - Contadora </t>
  </si>
  <si>
    <t>Subdirección Adminsitrativa</t>
  </si>
  <si>
    <t>subdireccion adminsitrativa</t>
  </si>
  <si>
    <t>la jefe de control interno no cuenta con personal en su oficina para su apoyo</t>
  </si>
  <si>
    <t xml:space="preserve">jefe de oficina de control interno </t>
  </si>
  <si>
    <t>Se hizo adquisición de pólizas que conforman el programa general de seguros de la caja de previsión social municipal de bucaramanga-cpsm para la vigencia 2021</t>
  </si>
  <si>
    <t>Realizar seguimiento a la gestion de comunicaciones con el fin de generar recomendaciones en el cumplimiento y atencion al usuario.</t>
  </si>
  <si>
    <t>proceso de selección de mínima cuantía No. CPSM-SMC-002-2021 --ADQUISICION DE ELEMENTOS DE OFICINA Y PAPELERIA REQUERIDOS PARA EL CORRECTO FUNCIONAMIENTO DE LAS DEPENDENCIAS DE LA CAJA DE PREVISION SOCIAL MUNICIPAL DE BUCARAMANGA</t>
  </si>
  <si>
    <t>Se hizo el levantamiento de un Inventario Documental en Estado Natural, esta actividad trata básicamente de digitar una a una las carpetas contenidas en sus cajas en donde cada Unidad Archivística (carpetas) está sin intervención técnica y donde se toma detalladamente la información de cada una (asunto, fechas, folios y su ubicación física). Actualmente se avanzado en un 100% en la digitalización de las carpetas</t>
  </si>
  <si>
    <t>PORCENTAJE %</t>
  </si>
  <si>
    <t>Para la vigencia 2021 se programaron  200 encuestas para ser realizadas a los afiliados que solicitan  cesantías parciales o definitivas; a corte del tercer trimestre el resultado promedio es de 75% de las encuestas programadas, es decir el valor de la meta es sobresaliente, con respecto a las encuestas aplicadas a los afiliados con cesantías pagadas, es decir el valor de la meta es satisfactorio; de acuerdo a lo expresado por cada afiliado encuestado  durante este trimestre las respuestas más representativas fueron: en cuanto al tiempo de respuesta a cada solicitud radicada el 35% expreso que el tiempo en que damos respuesta es  ágil (menor a 5 días hábiles); con relación al uso de las cesantías, el 42% las utiliza para adelantar reparaciones locativas  y el 23% indica que las utilizada para pago de estudios; en cuanto al  periodo en que cada afiliado solicita el más representativo es cada 6 meses, con un porcentaje de 30%.   Cabe aclarar que durante este trimestre solo se logró un 86% de las encuestas programadas debido a que se radicaron 43 solicitudes de los cuales 38 fueron efectivas y 5 se finalizaron por documentos incompletos</t>
  </si>
  <si>
    <t>Se realizo el contrato de Prestación de Servicios CPSM-SMC-003-2021 - Para la realización de exámenes médicos ocupacionales (ingreso, periódico, retiro, cambio de ocupación), y pruebas complementarias  conforme a la normativa vigente para los funcionarios de la Caja de Previsión Social Municipal de Bucaramanga durante la vigencia 2021</t>
  </si>
  <si>
    <t>se esta ejecutando la parte que corresponde a caja menor falta contratar el resto de suminsitros</t>
  </si>
  <si>
    <t>se esta ejecutando la parte que corresponde a caja menor</t>
  </si>
  <si>
    <t>ADQUISICION DE ELEMENTOS DE ASEO Y CAFETERIA PARA LA CAJA DE PREVISION SOCIAL MUNICIPAL DE BUCARAMANGA</t>
  </si>
  <si>
    <t>CONTRATO DE PRESTACIÓN DE SERVICIOS  008 de 2021 DE APOYO PARA EL DESARROLLO DE LAS ACTIVIDADES PROPIAS DEL PGA DE LA  CAJA  DE PREVISION SOCIAL MUNICIPAL DE BUCARAMANGA PARA LA VIGENCIA 2021.(CORPORACION ARTE A TIEMPO)</t>
  </si>
  <si>
    <t>proceso de selección de mínima cuantía No CPSM-SMC-006-2021 adquisición de elementos de protección personal y de bioseguridad, parta los funcionarios de la CAJA DE PREVISION SOCIAL MUNICIPAL DE BUCARAMANGA con el fin de mitigar y/o controlar el riesgo de contagio generado por el virus denominado "COVID-19" y demás riesgos laborales originados en el desarrollo de sus actividades.(CENTRAL DE SUMINISTROS LTDA)</t>
  </si>
  <si>
    <t>Contrato N° 007 prestación de servicios de apoyo a la gestión para el desarrollo de las actividades correspondientes al plan de bienestar social laboral de los funcionarios de la caja de previsión social municipal de Bucaramanga. (CAJA SANTANDEREANA DE SUBSIDIO FAMILIAR)</t>
  </si>
  <si>
    <t>CONTRATO N°004-PRESTACION DE SERVICIOS DE ANÁLISIS, DESARROLLO, AJUSTES, MANTENIMIENTO, DOCUMENTACIÓN, PRUEBAS, ACTUALIZACIONES DE INFORMES REALIZADAS EN LOS SISTEMAS DE INFORMACIÓN GD_ECO, GD CESANTIAS, DOCUMENTAL, NÓMINA Y GD_PMA, ALOJAMIENTO EN LA NUBE DE LOS SISTEMAS Y BACKUPS HISTÓRICOS EN LA NUBE DE LA CAJA DE PREVISION SOCIAL MUNICIPAL DE BUCARAMANGA DURANTE LA VIGENCIA 2021(ASESORAR LTDA.)</t>
  </si>
  <si>
    <t xml:space="preserve">Se han realizado tres informes los cuales son incluidos en el informe de gestión presentado al Concejo Municipal, se implementó el formato de pqrsd  directamente para ser diligenciado en la pagina web (https://www.cpsmbga.gov.co/pqrwebcpsm/registro/RegistroPqr.php),  el chat por la pagina (https://www.cpsmbga.gov.co/wp/en/?s=chat).
Se cumplió con el plan anual de auditorias
</t>
  </si>
  <si>
    <t>Se ha presentado y enviado la información oportunamente a las entidades que lo requieren y a la contraloría y contaduría general de la nación según los establecido(https://www.cpsmbga.gov.co/wp/es/presupuestos/)</t>
  </si>
  <si>
    <t>A la fecha se ha publicado la información financiera en forma mensual en la pagina de la entidad https://www.cpsmbga.gov.co/wp/estados-financieros/</t>
  </si>
  <si>
    <t xml:space="preserve">El plan de Acción de la CPSM para la vigencia 2021 se ejecutó en un 98% de lo programado teniendo en cuenta que se suprimió una </t>
  </si>
  <si>
    <t xml:space="preserve">meta (contrato para la auditoría de ISO- 900), es decir no se incluyo ya que los dineros fueron trasladados para otro rubro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</si>
</sst>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quot;$&quot;#,##0.00"/>
    <numFmt numFmtId="187" formatCode="&quot;$&quot;#,##0.0"/>
    <numFmt numFmtId="188" formatCode="&quot;$&quot;#,##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 #,##0.00"/>
    <numFmt numFmtId="194" formatCode="0.0%"/>
  </numFmts>
  <fonts count="65">
    <font>
      <sz val="11"/>
      <color theme="1"/>
      <name val="Calibri"/>
      <family val="2"/>
    </font>
    <font>
      <sz val="11"/>
      <color indexed="8"/>
      <name val="Calibri"/>
      <family val="2"/>
    </font>
    <font>
      <sz val="8"/>
      <name val="Calibri"/>
      <family val="2"/>
    </font>
    <font>
      <sz val="8"/>
      <name val="Arial"/>
      <family val="2"/>
    </font>
    <font>
      <b/>
      <sz val="9"/>
      <color indexed="62"/>
      <name val="Calibri"/>
      <family val="2"/>
    </font>
    <font>
      <sz val="9"/>
      <color indexed="8"/>
      <name val="Calibri"/>
      <family val="2"/>
    </font>
    <font>
      <b/>
      <sz val="9"/>
      <color indexed="8"/>
      <name val="Calibri"/>
      <family val="2"/>
    </font>
    <font>
      <sz val="9"/>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Calibri"/>
      <family val="2"/>
    </font>
    <font>
      <sz val="8"/>
      <color indexed="8"/>
      <name val="Arial"/>
      <family val="2"/>
    </font>
    <font>
      <i/>
      <sz val="10"/>
      <color indexed="8"/>
      <name val="Calibri"/>
      <family val="2"/>
    </font>
    <font>
      <b/>
      <sz val="8"/>
      <color indexed="8"/>
      <name val="Calibri"/>
      <family val="2"/>
    </font>
    <font>
      <b/>
      <sz val="8"/>
      <color indexed="8"/>
      <name val="Arial"/>
      <family val="2"/>
    </font>
    <font>
      <sz val="9"/>
      <color indexed="8"/>
      <name val="Arial"/>
      <family val="2"/>
    </font>
    <font>
      <b/>
      <sz val="8"/>
      <name val="Calibri"/>
      <family val="2"/>
    </font>
    <font>
      <b/>
      <sz val="12"/>
      <color indexed="8"/>
      <name val="Calibri"/>
      <family val="2"/>
    </font>
    <font>
      <sz val="8"/>
      <name val="Segoe UI"/>
      <family val="2"/>
    </font>
    <font>
      <b/>
      <sz val="28"/>
      <color indexed="56"/>
      <name val="Museo Sans Condensed"/>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sz val="8"/>
      <color theme="1"/>
      <name val="Arial"/>
      <family val="2"/>
    </font>
    <font>
      <i/>
      <sz val="10"/>
      <color theme="1"/>
      <name val="Calibri"/>
      <family val="2"/>
    </font>
    <font>
      <b/>
      <sz val="8"/>
      <color theme="1"/>
      <name val="Calibri"/>
      <family val="2"/>
    </font>
    <font>
      <b/>
      <sz val="8"/>
      <color theme="1"/>
      <name val="Arial"/>
      <family val="2"/>
    </font>
    <font>
      <sz val="9"/>
      <color theme="1"/>
      <name val="Arial"/>
      <family val="2"/>
    </font>
    <font>
      <sz val="9"/>
      <color theme="1"/>
      <name val="Calibri"/>
      <family val="2"/>
    </font>
    <font>
      <b/>
      <sz val="9"/>
      <color theme="1"/>
      <name val="Calibri"/>
      <family val="2"/>
    </font>
    <font>
      <sz val="8"/>
      <color rgb="FF00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149959996342659"/>
        <bgColor indexed="64"/>
      </patternFill>
    </fill>
    <fill>
      <patternFill patternType="solid">
        <fgColor rgb="FFFFC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color indexed="63"/>
      </left>
      <right style="medium"/>
      <top>
        <color indexed="63"/>
      </top>
      <bottom style="medium"/>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color indexed="63"/>
      </right>
      <top style="thin"/>
      <bottom style="thin"/>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36">
    <xf numFmtId="0" fontId="0" fillId="0" borderId="0" xfId="0" applyFont="1" applyAlignment="1">
      <alignment/>
    </xf>
    <xf numFmtId="0" fontId="55" fillId="0" borderId="0" xfId="0" applyFont="1" applyAlignment="1">
      <alignment/>
    </xf>
    <xf numFmtId="0" fontId="55" fillId="0" borderId="0" xfId="49" applyNumberFormat="1" applyFont="1" applyAlignment="1">
      <alignment/>
    </xf>
    <xf numFmtId="0" fontId="55" fillId="0" borderId="10" xfId="0" applyFont="1" applyBorder="1" applyAlignment="1">
      <alignment horizontal="center" vertical="center"/>
    </xf>
    <xf numFmtId="0" fontId="55" fillId="0" borderId="10" xfId="49" applyNumberFormat="1" applyFont="1" applyBorder="1" applyAlignment="1">
      <alignment horizontal="center"/>
    </xf>
    <xf numFmtId="188" fontId="55" fillId="0" borderId="10" xfId="49" applyNumberFormat="1" applyFont="1" applyBorder="1" applyAlignment="1">
      <alignment horizontal="center"/>
    </xf>
    <xf numFmtId="188" fontId="2" fillId="0" borderId="10" xfId="49" applyNumberFormat="1" applyFont="1" applyFill="1" applyBorder="1" applyAlignment="1">
      <alignment horizontal="right" vertical="center"/>
    </xf>
    <xf numFmtId="0" fontId="55" fillId="0" borderId="0" xfId="0" applyFont="1" applyAlignment="1">
      <alignment horizontal="left" vertical="top"/>
    </xf>
    <xf numFmtId="0" fontId="2" fillId="0" borderId="10" xfId="0" applyFont="1" applyFill="1" applyBorder="1" applyAlignment="1">
      <alignment horizontal="left" vertical="top" wrapText="1"/>
    </xf>
    <xf numFmtId="0" fontId="55"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5" fillId="0" borderId="10" xfId="0" applyFont="1" applyFill="1" applyBorder="1" applyAlignment="1">
      <alignment horizontal="justify" vertical="center" wrapText="1"/>
    </xf>
    <xf numFmtId="188" fontId="55" fillId="0" borderId="10" xfId="0" applyNumberFormat="1" applyFont="1" applyFill="1" applyBorder="1" applyAlignment="1">
      <alignment horizontal="right" vertical="center"/>
    </xf>
    <xf numFmtId="41" fontId="0" fillId="0" borderId="0" xfId="50" applyFont="1" applyFill="1" applyAlignment="1">
      <alignment/>
    </xf>
    <xf numFmtId="0" fontId="54" fillId="0" borderId="10" xfId="0" applyFont="1" applyFill="1" applyBorder="1" applyAlignment="1">
      <alignment horizontal="center"/>
    </xf>
    <xf numFmtId="41" fontId="54" fillId="0" borderId="10" xfId="50" applyFont="1" applyFill="1" applyBorder="1" applyAlignment="1">
      <alignment horizontal="center"/>
    </xf>
    <xf numFmtId="0" fontId="0" fillId="0" borderId="0" xfId="0" applyFill="1" applyAlignment="1">
      <alignment/>
    </xf>
    <xf numFmtId="0" fontId="55" fillId="0" borderId="10" xfId="0" applyFont="1" applyBorder="1" applyAlignment="1">
      <alignment/>
    </xf>
    <xf numFmtId="0" fontId="55" fillId="0" borderId="10" xfId="0" applyFont="1" applyFill="1" applyBorder="1" applyAlignment="1">
      <alignment/>
    </xf>
    <xf numFmtId="0" fontId="56" fillId="0" borderId="0" xfId="0" applyFont="1" applyAlignment="1">
      <alignment vertical="center"/>
    </xf>
    <xf numFmtId="186" fontId="0" fillId="0" borderId="0" xfId="0" applyNumberFormat="1" applyFill="1" applyAlignment="1">
      <alignment/>
    </xf>
    <xf numFmtId="0" fontId="54" fillId="0" borderId="10" xfId="0" applyFont="1" applyFill="1" applyBorder="1" applyAlignment="1">
      <alignment horizontal="center" vertical="center"/>
    </xf>
    <xf numFmtId="186" fontId="54" fillId="0" borderId="10" xfId="0" applyNumberFormat="1" applyFont="1" applyFill="1" applyBorder="1" applyAlignment="1">
      <alignment horizontal="center"/>
    </xf>
    <xf numFmtId="186" fontId="0" fillId="0" borderId="10" xfId="0" applyNumberFormat="1" applyFill="1" applyBorder="1" applyAlignment="1">
      <alignment horizontal="justify" vertical="top" wrapText="1"/>
    </xf>
    <xf numFmtId="0" fontId="0" fillId="0" borderId="10" xfId="0" applyFill="1" applyBorder="1" applyAlignment="1">
      <alignment horizontal="justify" vertical="top" wrapText="1"/>
    </xf>
    <xf numFmtId="41" fontId="0" fillId="0" borderId="10" xfId="50" applyFont="1" applyFill="1" applyBorder="1" applyAlignment="1">
      <alignment horizontal="center" vertical="center" wrapText="1"/>
    </xf>
    <xf numFmtId="186" fontId="0" fillId="0" borderId="10" xfId="0" applyNumberFormat="1" applyFill="1" applyBorder="1" applyAlignment="1">
      <alignment vertical="top" wrapText="1"/>
    </xf>
    <xf numFmtId="0" fontId="0" fillId="0" borderId="10" xfId="0" applyFill="1" applyBorder="1" applyAlignment="1">
      <alignment vertical="top" wrapText="1"/>
    </xf>
    <xf numFmtId="0" fontId="0" fillId="0" borderId="0" xfId="0" applyFill="1" applyAlignment="1">
      <alignment horizontal="right"/>
    </xf>
    <xf numFmtId="0" fontId="57" fillId="0" borderId="0" xfId="0" applyFont="1" applyFill="1" applyAlignment="1">
      <alignment/>
    </xf>
    <xf numFmtId="186" fontId="57" fillId="0" borderId="0" xfId="51" applyNumberFormat="1" applyFont="1" applyFill="1" applyAlignment="1">
      <alignment/>
    </xf>
    <xf numFmtId="0" fontId="57"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0" fillId="0" borderId="10" xfId="0" applyFill="1" applyBorder="1" applyAlignment="1">
      <alignment horizontal="left" vertical="top" wrapText="1"/>
    </xf>
    <xf numFmtId="0" fontId="2" fillId="0" borderId="10" xfId="0" applyFont="1" applyFill="1" applyBorder="1" applyAlignment="1">
      <alignment horizontal="justify" vertical="center" wrapText="1"/>
    </xf>
    <xf numFmtId="188" fontId="2" fillId="0" borderId="10" xfId="0" applyNumberFormat="1" applyFont="1" applyFill="1" applyBorder="1" applyAlignment="1">
      <alignment horizontal="right" vertical="center" wrapText="1"/>
    </xf>
    <xf numFmtId="0" fontId="0" fillId="0" borderId="10" xfId="0" applyFill="1" applyBorder="1" applyAlignment="1">
      <alignment horizontal="center" vertical="center"/>
    </xf>
    <xf numFmtId="0" fontId="2" fillId="0" borderId="10" xfId="49" applyNumberFormat="1" applyFont="1" applyFill="1" applyBorder="1" applyAlignment="1">
      <alignment horizontal="center" vertical="center"/>
    </xf>
    <xf numFmtId="41" fontId="0" fillId="0" borderId="11" xfId="50" applyFont="1" applyFill="1" applyBorder="1" applyAlignment="1">
      <alignment vertical="center" wrapText="1"/>
    </xf>
    <xf numFmtId="0" fontId="2" fillId="0" borderId="10" xfId="49" applyNumberFormat="1" applyFont="1" applyFill="1" applyBorder="1" applyAlignment="1">
      <alignment horizontal="center" vertical="center" wrapText="1"/>
    </xf>
    <xf numFmtId="0" fontId="0" fillId="0" borderId="12" xfId="0" applyFill="1" applyBorder="1" applyAlignment="1">
      <alignment vertical="top" wrapText="1"/>
    </xf>
    <xf numFmtId="0" fontId="0" fillId="0" borderId="11" xfId="0" applyFill="1" applyBorder="1" applyAlignment="1">
      <alignment vertical="top" wrapText="1"/>
    </xf>
    <xf numFmtId="188" fontId="2" fillId="0" borderId="10" xfId="49" applyNumberFormat="1" applyFont="1" applyFill="1" applyBorder="1" applyAlignment="1">
      <alignment horizontal="center" vertical="center"/>
    </xf>
    <xf numFmtId="0" fontId="2" fillId="0" borderId="10" xfId="0" applyFont="1" applyFill="1" applyBorder="1" applyAlignment="1">
      <alignment horizontal="left" vertical="center" wrapText="1"/>
    </xf>
    <xf numFmtId="188" fontId="2" fillId="0" borderId="10" xfId="49" applyNumberFormat="1" applyFont="1" applyFill="1" applyBorder="1" applyAlignment="1">
      <alignment vertical="center"/>
    </xf>
    <xf numFmtId="188" fontId="55" fillId="33" borderId="10" xfId="0" applyNumberFormat="1" applyFont="1" applyFill="1" applyBorder="1" applyAlignment="1">
      <alignment vertical="center"/>
    </xf>
    <xf numFmtId="188" fontId="55" fillId="6" borderId="10" xfId="0" applyNumberFormat="1" applyFont="1" applyFill="1" applyBorder="1" applyAlignment="1">
      <alignment vertical="center"/>
    </xf>
    <xf numFmtId="186" fontId="58" fillId="0" borderId="10" xfId="0" applyNumberFormat="1" applyFont="1" applyFill="1" applyBorder="1" applyAlignment="1">
      <alignment horizontal="right"/>
    </xf>
    <xf numFmtId="188" fontId="58" fillId="0" borderId="10" xfId="49" applyNumberFormat="1" applyFont="1" applyFill="1" applyBorder="1" applyAlignment="1">
      <alignment horizontal="right"/>
    </xf>
    <xf numFmtId="0" fontId="59" fillId="0" borderId="0" xfId="0" applyFont="1" applyAlignment="1">
      <alignment vertical="center"/>
    </xf>
    <xf numFmtId="186" fontId="0" fillId="0" borderId="12" xfId="0" applyNumberFormat="1" applyFill="1" applyBorder="1" applyAlignment="1">
      <alignment vertical="top" wrapText="1"/>
    </xf>
    <xf numFmtId="0" fontId="58" fillId="0" borderId="10" xfId="49" applyNumberFormat="1" applyFont="1" applyFill="1" applyBorder="1" applyAlignment="1">
      <alignment horizontal="center"/>
    </xf>
    <xf numFmtId="0" fontId="55" fillId="0" borderId="0" xfId="0" applyFont="1" applyAlignment="1">
      <alignment/>
    </xf>
    <xf numFmtId="188" fontId="55" fillId="0" borderId="0" xfId="49" applyNumberFormat="1" applyFont="1" applyAlignment="1">
      <alignment/>
    </xf>
    <xf numFmtId="188" fontId="58" fillId="0" borderId="10" xfId="49" applyNumberFormat="1" applyFont="1" applyFill="1" applyBorder="1" applyAlignment="1">
      <alignment vertical="center"/>
    </xf>
    <xf numFmtId="0" fontId="55" fillId="0" borderId="0" xfId="0" applyFont="1" applyAlignment="1">
      <alignment horizontal="right"/>
    </xf>
    <xf numFmtId="0" fontId="55" fillId="0" borderId="0" xfId="49" applyNumberFormat="1" applyFont="1" applyAlignment="1">
      <alignment horizontal="right"/>
    </xf>
    <xf numFmtId="0" fontId="0" fillId="0" borderId="0" xfId="0" applyFill="1" applyAlignment="1">
      <alignment horizontal="left" vertical="top"/>
    </xf>
    <xf numFmtId="0" fontId="0" fillId="0" borderId="0" xfId="0" applyFill="1" applyAlignment="1">
      <alignment horizontal="left" vertical="top" wrapText="1"/>
    </xf>
    <xf numFmtId="41" fontId="0" fillId="0" borderId="12" xfId="50" applyFont="1" applyFill="1" applyBorder="1" applyAlignment="1">
      <alignment vertical="center" wrapText="1"/>
    </xf>
    <xf numFmtId="41" fontId="0" fillId="0" borderId="0" xfId="0" applyNumberFormat="1" applyFill="1" applyAlignment="1">
      <alignment/>
    </xf>
    <xf numFmtId="0" fontId="60" fillId="0" borderId="0" xfId="0" applyFont="1" applyFill="1" applyAlignment="1">
      <alignment vertical="center"/>
    </xf>
    <xf numFmtId="186" fontId="55" fillId="0" borderId="0" xfId="0" applyNumberFormat="1" applyFont="1" applyFill="1" applyAlignment="1">
      <alignment horizontal="right"/>
    </xf>
    <xf numFmtId="0" fontId="55" fillId="0" borderId="0" xfId="49" applyNumberFormat="1" applyFont="1" applyFill="1" applyAlignment="1">
      <alignment horizontal="center"/>
    </xf>
    <xf numFmtId="0" fontId="55" fillId="0" borderId="10" xfId="0" applyFont="1" applyFill="1" applyBorder="1" applyAlignment="1">
      <alignment horizontal="center"/>
    </xf>
    <xf numFmtId="186" fontId="55" fillId="0" borderId="10" xfId="0" applyNumberFormat="1" applyFont="1" applyFill="1" applyBorder="1" applyAlignment="1">
      <alignment horizontal="right"/>
    </xf>
    <xf numFmtId="0" fontId="55" fillId="0" borderId="10" xfId="49" applyNumberFormat="1" applyFont="1" applyFill="1" applyBorder="1" applyAlignment="1">
      <alignment horizontal="center"/>
    </xf>
    <xf numFmtId="0" fontId="3" fillId="0" borderId="10" xfId="0" applyFont="1" applyFill="1" applyBorder="1" applyAlignment="1">
      <alignment horizontal="left" vertical="center" wrapText="1"/>
    </xf>
    <xf numFmtId="0" fontId="2" fillId="0" borderId="10" xfId="49" applyNumberFormat="1" applyFont="1" applyFill="1" applyBorder="1" applyAlignment="1">
      <alignment horizontal="left" vertical="center"/>
    </xf>
    <xf numFmtId="0" fontId="2" fillId="0" borderId="13" xfId="0" applyFont="1" applyFill="1" applyBorder="1" applyAlignment="1">
      <alignment horizontal="center" vertical="center" wrapText="1"/>
    </xf>
    <xf numFmtId="186" fontId="55" fillId="0" borderId="0" xfId="51" applyNumberFormat="1" applyFont="1" applyFill="1" applyAlignment="1">
      <alignment/>
    </xf>
    <xf numFmtId="0" fontId="55" fillId="0" borderId="0" xfId="0" applyFont="1" applyFill="1" applyAlignment="1">
      <alignment horizontal="center"/>
    </xf>
    <xf numFmtId="186" fontId="55" fillId="0" borderId="0" xfId="51" applyNumberFormat="1" applyFont="1" applyFill="1" applyAlignment="1">
      <alignment horizontal="right"/>
    </xf>
    <xf numFmtId="0" fontId="61" fillId="0" borderId="0" xfId="0" applyFont="1" applyAlignment="1">
      <alignment/>
    </xf>
    <xf numFmtId="186" fontId="61" fillId="0" borderId="0" xfId="51" applyNumberFormat="1" applyFont="1" applyAlignment="1">
      <alignment/>
    </xf>
    <xf numFmtId="0" fontId="61" fillId="0" borderId="0" xfId="0" applyFont="1" applyAlignment="1">
      <alignment horizontal="center"/>
    </xf>
    <xf numFmtId="0" fontId="62" fillId="0" borderId="0" xfId="0" applyFont="1" applyAlignment="1">
      <alignment vertical="center"/>
    </xf>
    <xf numFmtId="186" fontId="62" fillId="34" borderId="14" xfId="51" applyNumberFormat="1"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2" fillId="34" borderId="14" xfId="0" applyFont="1" applyFill="1" applyBorder="1" applyAlignment="1">
      <alignment horizontal="center" vertical="center"/>
    </xf>
    <xf numFmtId="0" fontId="62" fillId="34" borderId="15" xfId="0" applyFont="1" applyFill="1" applyBorder="1" applyAlignment="1">
      <alignment vertical="center"/>
    </xf>
    <xf numFmtId="0" fontId="61" fillId="0" borderId="0" xfId="0" applyFont="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1" fillId="0" borderId="10" xfId="0" applyFont="1" applyFill="1" applyBorder="1" applyAlignment="1">
      <alignment horizontal="left" vertical="center" wrapText="1"/>
    </xf>
    <xf numFmtId="186" fontId="62" fillId="0" borderId="10" xfId="51" applyNumberFormat="1" applyFont="1" applyBorder="1" applyAlignment="1">
      <alignment horizontal="center" vertical="center" wrapText="1"/>
    </xf>
    <xf numFmtId="186" fontId="7" fillId="0" borderId="10" xfId="51" applyNumberFormat="1" applyFont="1" applyFill="1" applyBorder="1" applyAlignment="1">
      <alignment horizontal="center" vertical="center" wrapText="1"/>
    </xf>
    <xf numFmtId="0" fontId="61" fillId="0" borderId="10" xfId="0" applyFont="1" applyBorder="1" applyAlignment="1">
      <alignment horizontal="left" vertical="center" wrapText="1"/>
    </xf>
    <xf numFmtId="0" fontId="7" fillId="0" borderId="16" xfId="0" applyFont="1" applyFill="1" applyBorder="1" applyAlignment="1">
      <alignment horizontal="justify" vertical="center" wrapText="1"/>
    </xf>
    <xf numFmtId="186" fontId="62" fillId="0" borderId="16" xfId="51" applyNumberFormat="1" applyFont="1" applyBorder="1" applyAlignment="1">
      <alignment horizontal="center" vertical="center" wrapText="1"/>
    </xf>
    <xf numFmtId="186" fontId="7" fillId="0" borderId="16" xfId="51" applyNumberFormat="1" applyFont="1" applyBorder="1" applyAlignment="1">
      <alignment horizontal="center" vertical="center" wrapText="1"/>
    </xf>
    <xf numFmtId="0" fontId="7" fillId="0" borderId="16" xfId="0" applyFont="1" applyBorder="1" applyAlignment="1">
      <alignment horizontal="center" vertical="center" wrapText="1"/>
    </xf>
    <xf numFmtId="0" fontId="61" fillId="0" borderId="16" xfId="0" applyFont="1" applyBorder="1" applyAlignment="1">
      <alignment horizontal="justify" vertical="center" wrapText="1"/>
    </xf>
    <xf numFmtId="0" fontId="61" fillId="0" borderId="17" xfId="0" applyFont="1" applyBorder="1" applyAlignment="1">
      <alignment horizontal="justify" vertical="center" wrapText="1"/>
    </xf>
    <xf numFmtId="0" fontId="7" fillId="0" borderId="10" xfId="0" applyFont="1" applyBorder="1" applyAlignment="1">
      <alignment horizontal="justify" vertical="center" wrapText="1"/>
    </xf>
    <xf numFmtId="186" fontId="7" fillId="0" borderId="10" xfId="51" applyNumberFormat="1" applyFont="1" applyBorder="1" applyAlignment="1">
      <alignment horizontal="center" vertical="center" wrapText="1"/>
    </xf>
    <xf numFmtId="0" fontId="61" fillId="0" borderId="10" xfId="0" applyFont="1" applyBorder="1" applyAlignment="1">
      <alignment horizontal="justify" vertical="center" wrapText="1"/>
    </xf>
    <xf numFmtId="0" fontId="61" fillId="0" borderId="18" xfId="0" applyFont="1" applyBorder="1" applyAlignment="1">
      <alignment horizontal="justify" vertical="center" wrapText="1"/>
    </xf>
    <xf numFmtId="0" fontId="8" fillId="0" borderId="13" xfId="0" applyFont="1" applyFill="1" applyBorder="1" applyAlignment="1">
      <alignment horizontal="justify" vertical="center" wrapText="1"/>
    </xf>
    <xf numFmtId="186" fontId="62" fillId="0" borderId="13" xfId="51" applyNumberFormat="1" applyFont="1" applyBorder="1" applyAlignment="1">
      <alignment horizontal="center" vertical="center" wrapText="1"/>
    </xf>
    <xf numFmtId="186" fontId="7" fillId="0" borderId="13" xfId="51" applyNumberFormat="1" applyFont="1" applyBorder="1" applyAlignment="1">
      <alignment horizontal="center" vertical="center" wrapText="1"/>
    </xf>
    <xf numFmtId="0" fontId="7" fillId="0" borderId="13" xfId="0" applyFont="1" applyBorder="1" applyAlignment="1">
      <alignment horizontal="center" vertical="center" wrapText="1"/>
    </xf>
    <xf numFmtId="0" fontId="61" fillId="0" borderId="13" xfId="0" applyFont="1" applyBorder="1" applyAlignment="1">
      <alignment horizontal="justify" vertical="center" wrapText="1"/>
    </xf>
    <xf numFmtId="0" fontId="61" fillId="0" borderId="19" xfId="0" applyFont="1" applyBorder="1" applyAlignment="1">
      <alignment horizontal="justify" vertical="center" wrapText="1"/>
    </xf>
    <xf numFmtId="0" fontId="7" fillId="0" borderId="20" xfId="0" applyFont="1" applyBorder="1" applyAlignment="1">
      <alignment horizontal="justify" vertical="center" wrapText="1"/>
    </xf>
    <xf numFmtId="186" fontId="62" fillId="0" borderId="20" xfId="51" applyNumberFormat="1" applyFont="1" applyBorder="1" applyAlignment="1">
      <alignment horizontal="center" vertical="center" wrapText="1"/>
    </xf>
    <xf numFmtId="186" fontId="7" fillId="0" borderId="20" xfId="51" applyNumberFormat="1" applyFont="1" applyFill="1" applyBorder="1" applyAlignment="1">
      <alignment horizontal="center" vertical="center" wrapText="1"/>
    </xf>
    <xf numFmtId="0" fontId="7" fillId="0" borderId="20" xfId="0" applyFont="1" applyBorder="1" applyAlignment="1">
      <alignment horizontal="center" vertical="center" wrapText="1"/>
    </xf>
    <xf numFmtId="0" fontId="61" fillId="0" borderId="20" xfId="0" applyFont="1" applyBorder="1" applyAlignment="1">
      <alignment horizontal="justify" vertical="center" wrapText="1"/>
    </xf>
    <xf numFmtId="0" fontId="61" fillId="0" borderId="21" xfId="0" applyFont="1" applyBorder="1" applyAlignment="1">
      <alignment horizontal="justify" vertical="center" wrapText="1"/>
    </xf>
    <xf numFmtId="0" fontId="61" fillId="0" borderId="0" xfId="0" applyFont="1" applyBorder="1" applyAlignment="1">
      <alignment vertical="center" wrapText="1"/>
    </xf>
    <xf numFmtId="0" fontId="61" fillId="0" borderId="0" xfId="0" applyFont="1" applyFill="1" applyBorder="1" applyAlignment="1">
      <alignment vertical="center" wrapText="1"/>
    </xf>
    <xf numFmtId="186" fontId="62" fillId="0" borderId="0" xfId="51" applyNumberFormat="1" applyFont="1" applyBorder="1" applyAlignment="1">
      <alignment horizontal="center" vertical="center" wrapText="1"/>
    </xf>
    <xf numFmtId="186" fontId="7" fillId="0" borderId="0" xfId="51" applyNumberFormat="1" applyFont="1" applyBorder="1" applyAlignment="1">
      <alignment horizontal="center" vertical="center" wrapText="1"/>
    </xf>
    <xf numFmtId="0" fontId="7" fillId="0" borderId="0" xfId="0" applyFont="1" applyBorder="1" applyAlignment="1">
      <alignment horizontal="center" vertical="center" wrapText="1"/>
    </xf>
    <xf numFmtId="186" fontId="61" fillId="0" borderId="0" xfId="51" applyNumberFormat="1" applyFont="1" applyBorder="1" applyAlignment="1">
      <alignment horizontal="center" vertical="center" wrapText="1"/>
    </xf>
    <xf numFmtId="0" fontId="61" fillId="0" borderId="0" xfId="0" applyFont="1" applyAlignment="1">
      <alignment vertical="center"/>
    </xf>
    <xf numFmtId="0" fontId="7" fillId="0" borderId="22" xfId="0" applyFont="1" applyBorder="1" applyAlignment="1">
      <alignment horizontal="center" vertical="center" wrapText="1"/>
    </xf>
    <xf numFmtId="43" fontId="61" fillId="0" borderId="0" xfId="49" applyFont="1" applyAlignment="1">
      <alignment/>
    </xf>
    <xf numFmtId="188" fontId="55" fillId="33" borderId="10" xfId="0" applyNumberFormat="1" applyFont="1" applyFill="1" applyBorder="1" applyAlignment="1">
      <alignment vertical="center"/>
    </xf>
    <xf numFmtId="188" fontId="2" fillId="0" borderId="10" xfId="49" applyNumberFormat="1" applyFont="1" applyFill="1" applyBorder="1" applyAlignment="1">
      <alignment vertical="center"/>
    </xf>
    <xf numFmtId="49" fontId="55" fillId="0" borderId="15" xfId="0" applyNumberFormat="1" applyFont="1" applyBorder="1" applyAlignment="1">
      <alignment vertical="top" wrapText="1"/>
    </xf>
    <xf numFmtId="188" fontId="55" fillId="6" borderId="23" xfId="0" applyNumberFormat="1" applyFont="1" applyFill="1" applyBorder="1" applyAlignment="1">
      <alignment vertical="center"/>
    </xf>
    <xf numFmtId="49" fontId="55" fillId="0" borderId="15" xfId="0" applyNumberFormat="1" applyFont="1" applyFill="1" applyBorder="1" applyAlignment="1">
      <alignment vertical="top" wrapText="1"/>
    </xf>
    <xf numFmtId="0" fontId="58" fillId="0" borderId="0" xfId="0" applyFont="1" applyAlignment="1">
      <alignment/>
    </xf>
    <xf numFmtId="9" fontId="55" fillId="0" borderId="0" xfId="0" applyNumberFormat="1" applyFont="1" applyAlignment="1">
      <alignment/>
    </xf>
    <xf numFmtId="0" fontId="55" fillId="0" borderId="15" xfId="0" applyFont="1" applyFill="1" applyBorder="1" applyAlignment="1">
      <alignment/>
    </xf>
    <xf numFmtId="0" fontId="55" fillId="0" borderId="24" xfId="0" applyFont="1" applyBorder="1" applyAlignment="1">
      <alignment vertical="top" wrapText="1"/>
    </xf>
    <xf numFmtId="0" fontId="55" fillId="0" borderId="24" xfId="0" applyFont="1" applyBorder="1" applyAlignment="1">
      <alignment horizontal="left" vertical="top"/>
    </xf>
    <xf numFmtId="49" fontId="55" fillId="0" borderId="24" xfId="0" applyNumberFormat="1" applyFont="1" applyFill="1" applyBorder="1" applyAlignment="1">
      <alignment vertical="top" wrapText="1"/>
    </xf>
    <xf numFmtId="9" fontId="55" fillId="0" borderId="10" xfId="0" applyNumberFormat="1" applyFont="1" applyBorder="1" applyAlignment="1">
      <alignment/>
    </xf>
    <xf numFmtId="9" fontId="55" fillId="0" borderId="10" xfId="0" applyNumberFormat="1" applyFont="1" applyFill="1" applyBorder="1" applyAlignment="1">
      <alignment/>
    </xf>
    <xf numFmtId="49" fontId="55" fillId="0" borderId="25" xfId="0" applyNumberFormat="1" applyFont="1" applyFill="1" applyBorder="1" applyAlignment="1">
      <alignment vertical="top" wrapText="1"/>
    </xf>
    <xf numFmtId="49" fontId="55" fillId="0" borderId="0" xfId="0" applyNumberFormat="1" applyFont="1" applyFill="1" applyBorder="1" applyAlignment="1">
      <alignment vertical="top" wrapText="1"/>
    </xf>
    <xf numFmtId="49" fontId="55" fillId="0" borderId="26" xfId="0" applyNumberFormat="1" applyFont="1" applyFill="1" applyBorder="1" applyAlignment="1">
      <alignment vertical="top" wrapText="1"/>
    </xf>
    <xf numFmtId="49" fontId="55" fillId="0" borderId="10" xfId="0" applyNumberFormat="1" applyFont="1" applyFill="1" applyBorder="1" applyAlignment="1">
      <alignment vertical="top" wrapText="1"/>
    </xf>
    <xf numFmtId="188" fontId="58" fillId="33" borderId="23" xfId="49" applyNumberFormat="1" applyFont="1" applyFill="1" applyBorder="1" applyAlignment="1">
      <alignment vertical="center"/>
    </xf>
    <xf numFmtId="188" fontId="55" fillId="6" borderId="27" xfId="0" applyNumberFormat="1" applyFont="1" applyFill="1" applyBorder="1" applyAlignment="1">
      <alignment vertical="center"/>
    </xf>
    <xf numFmtId="188" fontId="58" fillId="6" borderId="15" xfId="49" applyNumberFormat="1" applyFont="1" applyFill="1" applyBorder="1" applyAlignment="1">
      <alignment vertical="center"/>
    </xf>
    <xf numFmtId="49" fontId="55" fillId="13" borderId="15" xfId="0" applyNumberFormat="1" applyFont="1" applyFill="1" applyBorder="1" applyAlignment="1">
      <alignment vertical="top" wrapText="1"/>
    </xf>
    <xf numFmtId="186" fontId="55" fillId="33" borderId="10" xfId="0" applyNumberFormat="1" applyFont="1" applyFill="1" applyBorder="1" applyAlignment="1">
      <alignment vertical="center"/>
    </xf>
    <xf numFmtId="186" fontId="55" fillId="6" borderId="10" xfId="0" applyNumberFormat="1" applyFont="1" applyFill="1" applyBorder="1" applyAlignment="1">
      <alignment vertical="center"/>
    </xf>
    <xf numFmtId="49" fontId="55" fillId="35" borderId="15" xfId="0" applyNumberFormat="1" applyFont="1" applyFill="1" applyBorder="1" applyAlignment="1">
      <alignment vertical="top" wrapText="1"/>
    </xf>
    <xf numFmtId="0" fontId="55" fillId="0" borderId="15" xfId="0" applyFont="1" applyFill="1" applyBorder="1" applyAlignment="1">
      <alignment vertical="top" wrapText="1"/>
    </xf>
    <xf numFmtId="10" fontId="55" fillId="0" borderId="0" xfId="55" applyNumberFormat="1" applyFont="1" applyAlignment="1">
      <alignment/>
    </xf>
    <xf numFmtId="0" fontId="63" fillId="0" borderId="0" xfId="0" applyFont="1" applyAlignment="1">
      <alignment/>
    </xf>
    <xf numFmtId="186" fontId="2" fillId="0" borderId="0" xfId="0" applyNumberFormat="1" applyFont="1" applyFill="1" applyBorder="1" applyAlignment="1">
      <alignment vertical="center" wrapText="1"/>
    </xf>
    <xf numFmtId="0" fontId="63" fillId="0" borderId="0" xfId="0" applyFont="1" applyAlignment="1">
      <alignment vertical="center"/>
    </xf>
    <xf numFmtId="0" fontId="5" fillId="0" borderId="10" xfId="0" applyFont="1" applyFill="1" applyBorder="1" applyAlignment="1">
      <alignment horizontal="justify" vertical="center" wrapText="1"/>
    </xf>
    <xf numFmtId="0" fontId="61" fillId="0" borderId="10" xfId="0" applyFont="1" applyFill="1" applyBorder="1" applyAlignment="1">
      <alignment horizontal="justify" vertical="center" wrapText="1"/>
    </xf>
    <xf numFmtId="0" fontId="61" fillId="0" borderId="20" xfId="0" applyFont="1" applyFill="1" applyBorder="1" applyAlignment="1">
      <alignment horizontal="justify" vertical="center" wrapText="1"/>
    </xf>
    <xf numFmtId="0" fontId="62" fillId="34" borderId="28"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2" fillId="34" borderId="25"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24" xfId="0" applyFont="1" applyFill="1" applyBorder="1" applyAlignment="1">
      <alignment horizontal="center" vertical="center" wrapText="1"/>
    </xf>
    <xf numFmtId="0" fontId="62" fillId="34" borderId="31" xfId="0" applyFont="1" applyFill="1" applyBorder="1" applyAlignment="1">
      <alignment horizontal="center" vertical="center" wrapText="1"/>
    </xf>
    <xf numFmtId="0" fontId="7" fillId="0" borderId="10" xfId="0" applyFont="1" applyBorder="1" applyAlignment="1">
      <alignment horizontal="center" vertical="center" wrapText="1"/>
    </xf>
    <xf numFmtId="186" fontId="7" fillId="0" borderId="10" xfId="51" applyNumberFormat="1" applyFont="1" applyFill="1" applyBorder="1" applyAlignment="1">
      <alignment horizontal="center" vertical="center" wrapText="1"/>
    </xf>
    <xf numFmtId="186" fontId="62" fillId="0" borderId="10" xfId="51" applyNumberFormat="1" applyFont="1" applyBorder="1" applyAlignment="1">
      <alignment horizontal="center" vertical="center" wrapText="1"/>
    </xf>
    <xf numFmtId="0" fontId="61" fillId="0" borderId="0" xfId="0" applyFont="1" applyBorder="1" applyAlignment="1">
      <alignment horizontal="center" vertical="center" wrapText="1"/>
    </xf>
    <xf numFmtId="0" fontId="62" fillId="34" borderId="25" xfId="0" applyFont="1" applyFill="1" applyBorder="1" applyAlignment="1">
      <alignment horizontal="center" vertical="center"/>
    </xf>
    <xf numFmtId="0" fontId="62" fillId="34" borderId="30" xfId="0" applyFont="1" applyFill="1" applyBorder="1" applyAlignment="1">
      <alignment horizontal="center" vertical="center"/>
    </xf>
    <xf numFmtId="0" fontId="62" fillId="34" borderId="32" xfId="0" applyFont="1" applyFill="1" applyBorder="1" applyAlignment="1">
      <alignment horizontal="center" vertical="center" wrapText="1"/>
    </xf>
    <xf numFmtId="0" fontId="62" fillId="34" borderId="33" xfId="0" applyFont="1" applyFill="1" applyBorder="1" applyAlignment="1">
      <alignment horizontal="center" vertical="center" wrapText="1"/>
    </xf>
    <xf numFmtId="186" fontId="62" fillId="34" borderId="25" xfId="51" applyNumberFormat="1" applyFont="1" applyFill="1" applyBorder="1" applyAlignment="1">
      <alignment horizontal="center" vertical="center" wrapText="1"/>
    </xf>
    <xf numFmtId="186" fontId="62" fillId="34" borderId="30" xfId="51" applyNumberFormat="1" applyFont="1" applyFill="1" applyBorder="1" applyAlignment="1">
      <alignment horizontal="center" vertical="center" wrapText="1"/>
    </xf>
    <xf numFmtId="0" fontId="61" fillId="0" borderId="0" xfId="0" applyFont="1" applyBorder="1" applyAlignment="1">
      <alignment vertical="center" wrapText="1"/>
    </xf>
    <xf numFmtId="0" fontId="61" fillId="0" borderId="18" xfId="0" applyFont="1" applyBorder="1" applyAlignment="1">
      <alignment horizontal="justify" vertical="center" wrapText="1"/>
    </xf>
    <xf numFmtId="0" fontId="7" fillId="0" borderId="10" xfId="0" applyFont="1" applyBorder="1" applyAlignment="1">
      <alignment horizontal="justify" vertical="center" wrapText="1"/>
    </xf>
    <xf numFmtId="0" fontId="62" fillId="34" borderId="24" xfId="0" applyFont="1" applyFill="1" applyBorder="1" applyAlignment="1">
      <alignment horizontal="center" vertical="center"/>
    </xf>
    <xf numFmtId="0" fontId="62" fillId="34" borderId="31" xfId="0" applyFont="1" applyFill="1" applyBorder="1" applyAlignment="1">
      <alignment horizontal="center" vertical="center"/>
    </xf>
    <xf numFmtId="0" fontId="61" fillId="0" borderId="16"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Border="1" applyAlignment="1">
      <alignment horizontal="justify" vertical="center" wrapText="1"/>
    </xf>
    <xf numFmtId="0" fontId="61" fillId="0" borderId="0" xfId="0" applyFont="1" applyAlignment="1">
      <alignment horizontal="right" vertical="top" wrapText="1"/>
    </xf>
    <xf numFmtId="0" fontId="62" fillId="0" borderId="34" xfId="0" applyFont="1" applyBorder="1" applyAlignment="1">
      <alignment horizontal="center" vertical="center" wrapText="1"/>
    </xf>
    <xf numFmtId="0" fontId="5" fillId="0" borderId="10" xfId="0" applyFont="1" applyBorder="1" applyAlignment="1">
      <alignment horizontal="justify" vertical="center" wrapText="1"/>
    </xf>
    <xf numFmtId="0" fontId="61" fillId="0" borderId="35" xfId="0" applyFont="1" applyBorder="1" applyAlignment="1">
      <alignment horizontal="center" vertical="center" wrapText="1"/>
    </xf>
    <xf numFmtId="0" fontId="2" fillId="0" borderId="10" xfId="0" applyFont="1" applyFill="1" applyBorder="1" applyAlignment="1">
      <alignment horizontal="center" vertical="center"/>
    </xf>
    <xf numFmtId="188" fontId="2" fillId="0" borderId="10" xfId="0" applyNumberFormat="1" applyFont="1" applyFill="1" applyBorder="1" applyAlignment="1">
      <alignment horizontal="right" vertical="center" wrapText="1"/>
    </xf>
    <xf numFmtId="0" fontId="2" fillId="0" borderId="10" xfId="0" applyFont="1" applyBorder="1" applyAlignment="1">
      <alignment horizontal="center" vertical="center"/>
    </xf>
    <xf numFmtId="0" fontId="2" fillId="0" borderId="10" xfId="49"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188" fontId="2" fillId="0" borderId="12" xfId="0" applyNumberFormat="1" applyFont="1" applyFill="1" applyBorder="1" applyAlignment="1">
      <alignment horizontal="right" vertical="center" wrapText="1"/>
    </xf>
    <xf numFmtId="188" fontId="2" fillId="0" borderId="11" xfId="0" applyNumberFormat="1"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5" fillId="0" borderId="0" xfId="0" applyFont="1" applyBorder="1" applyAlignment="1">
      <alignment horizontal="center"/>
    </xf>
    <xf numFmtId="0" fontId="55" fillId="0" borderId="10" xfId="49" applyNumberFormat="1" applyFont="1" applyBorder="1" applyAlignment="1">
      <alignment horizontal="center" wrapText="1"/>
    </xf>
    <xf numFmtId="0" fontId="55" fillId="0" borderId="10" xfId="0" applyFont="1" applyBorder="1" applyAlignment="1">
      <alignment horizontal="center" wrapText="1"/>
    </xf>
    <xf numFmtId="0" fontId="58" fillId="33"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58" fillId="6" borderId="23" xfId="0" applyFont="1" applyFill="1" applyBorder="1" applyAlignment="1">
      <alignment horizontal="center" vertical="center"/>
    </xf>
    <xf numFmtId="0" fontId="2" fillId="0" borderId="16" xfId="0" applyFont="1" applyBorder="1" applyAlignment="1">
      <alignment horizontal="center" vertical="center"/>
    </xf>
    <xf numFmtId="0" fontId="55" fillId="0" borderId="25" xfId="0" applyFont="1" applyBorder="1" applyAlignment="1">
      <alignment horizontal="center"/>
    </xf>
    <xf numFmtId="0" fontId="55" fillId="0" borderId="30" xfId="0" applyFont="1" applyBorder="1" applyAlignment="1">
      <alignment horizontal="center"/>
    </xf>
    <xf numFmtId="0" fontId="58" fillId="0" borderId="36" xfId="0" applyFont="1" applyBorder="1" applyAlignment="1">
      <alignment horizontal="center"/>
    </xf>
    <xf numFmtId="0" fontId="58" fillId="0" borderId="14" xfId="0" applyFont="1" applyBorder="1" applyAlignment="1">
      <alignment horizontal="center"/>
    </xf>
    <xf numFmtId="0" fontId="55" fillId="0" borderId="25" xfId="0" applyFont="1" applyBorder="1" applyAlignment="1">
      <alignment horizontal="center" vertical="top" wrapText="1"/>
    </xf>
    <xf numFmtId="0" fontId="55" fillId="0" borderId="30" xfId="0" applyFont="1" applyBorder="1" applyAlignment="1">
      <alignment horizontal="center" vertical="top" wrapText="1"/>
    </xf>
    <xf numFmtId="0" fontId="55" fillId="0" borderId="28" xfId="0" applyFont="1" applyBorder="1" applyAlignment="1">
      <alignment horizontal="center" vertical="top" wrapText="1"/>
    </xf>
    <xf numFmtId="0" fontId="55" fillId="0" borderId="29" xfId="0" applyFont="1" applyBorder="1" applyAlignment="1">
      <alignment horizontal="center" vertical="top" wrapText="1"/>
    </xf>
    <xf numFmtId="0" fontId="58" fillId="0" borderId="10" xfId="0" applyFont="1" applyFill="1" applyBorder="1" applyAlignment="1">
      <alignment horizontal="right"/>
    </xf>
    <xf numFmtId="0" fontId="2" fillId="0" borderId="10" xfId="0" applyFont="1" applyFill="1" applyBorder="1" applyAlignment="1">
      <alignment horizontal="justify" vertical="center" wrapText="1"/>
    </xf>
    <xf numFmtId="0" fontId="64" fillId="0" borderId="37" xfId="0" applyFont="1" applyFill="1" applyBorder="1" applyAlignment="1">
      <alignment horizontal="center" wrapText="1"/>
    </xf>
    <xf numFmtId="0" fontId="64" fillId="0" borderId="38" xfId="0" applyFont="1" applyFill="1" applyBorder="1" applyAlignment="1">
      <alignment horizontal="center" wrapText="1"/>
    </xf>
    <xf numFmtId="41" fontId="0" fillId="0" borderId="12" xfId="50" applyFont="1" applyFill="1" applyBorder="1" applyAlignment="1">
      <alignment horizontal="center" vertical="center" wrapText="1"/>
    </xf>
    <xf numFmtId="41" fontId="0" fillId="0" borderId="11" xfId="50" applyFont="1"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6" xfId="0" applyFill="1" applyBorder="1" applyAlignment="1">
      <alignment horizontal="center" vertical="center" wrapText="1"/>
    </xf>
    <xf numFmtId="186" fontId="0" fillId="0" borderId="12" xfId="0" applyNumberFormat="1" applyFill="1" applyBorder="1" applyAlignment="1">
      <alignment horizontal="justify" vertical="center" wrapText="1"/>
    </xf>
    <xf numFmtId="186" fontId="0" fillId="0" borderId="11" xfId="0" applyNumberFormat="1" applyFill="1" applyBorder="1" applyAlignment="1">
      <alignment horizontal="justify" vertical="center" wrapText="1"/>
    </xf>
    <xf numFmtId="186" fontId="0" fillId="0" borderId="16" xfId="0" applyNumberFormat="1" applyFill="1" applyBorder="1" applyAlignment="1">
      <alignment horizontal="justify" vertical="center" wrapText="1"/>
    </xf>
    <xf numFmtId="0" fontId="0" fillId="0" borderId="12" xfId="0" applyFill="1" applyBorder="1" applyAlignment="1">
      <alignment horizontal="justify" vertical="center" wrapText="1"/>
    </xf>
    <xf numFmtId="0" fontId="0" fillId="0" borderId="11" xfId="0" applyFill="1" applyBorder="1" applyAlignment="1">
      <alignment horizontal="justify" vertical="center" wrapText="1"/>
    </xf>
    <xf numFmtId="0" fontId="0" fillId="0" borderId="16" xfId="0" applyFill="1" applyBorder="1" applyAlignment="1">
      <alignment horizontal="justify" vertical="center" wrapText="1"/>
    </xf>
    <xf numFmtId="186" fontId="0" fillId="0" borderId="12" xfId="0" applyNumberFormat="1" applyFill="1" applyBorder="1" applyAlignment="1">
      <alignment horizontal="center" vertical="center" wrapText="1"/>
    </xf>
    <xf numFmtId="186" fontId="0" fillId="0" borderId="11" xfId="0" applyNumberFormat="1" applyFill="1" applyBorder="1" applyAlignment="1">
      <alignment horizontal="center" vertical="center" wrapText="1"/>
    </xf>
    <xf numFmtId="9" fontId="55" fillId="0" borderId="0" xfId="0" applyNumberFormat="1" applyFont="1" applyAlignment="1">
      <alignment horizontal="left" vertical="top"/>
    </xf>
    <xf numFmtId="43" fontId="55" fillId="0" borderId="0" xfId="49" applyFont="1" applyAlignment="1">
      <alignment/>
    </xf>
    <xf numFmtId="9" fontId="55" fillId="0" borderId="0" xfId="49" applyNumberFormat="1"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123825</xdr:rowOff>
    </xdr:from>
    <xdr:to>
      <xdr:col>1</xdr:col>
      <xdr:colOff>666750</xdr:colOff>
      <xdr:row>1</xdr:row>
      <xdr:rowOff>38100</xdr:rowOff>
    </xdr:to>
    <xdr:pic>
      <xdr:nvPicPr>
        <xdr:cNvPr id="1" name="Imagen 1"/>
        <xdr:cNvPicPr preferRelativeResize="1">
          <a:picLocks noChangeAspect="1"/>
        </xdr:cNvPicPr>
      </xdr:nvPicPr>
      <xdr:blipFill>
        <a:blip r:embed="rId1"/>
        <a:stretch>
          <a:fillRect/>
        </a:stretch>
      </xdr:blipFill>
      <xdr:spPr>
        <a:xfrm>
          <a:off x="266700" y="123825"/>
          <a:ext cx="1714500" cy="1009650"/>
        </a:xfrm>
        <a:prstGeom prst="rect">
          <a:avLst/>
        </a:prstGeom>
        <a:noFill/>
        <a:ln w="9525" cmpd="sng">
          <a:noFill/>
        </a:ln>
      </xdr:spPr>
    </xdr:pic>
    <xdr:clientData/>
  </xdr:twoCellAnchor>
  <xdr:twoCellAnchor>
    <xdr:from>
      <xdr:col>4</xdr:col>
      <xdr:colOff>171450</xdr:colOff>
      <xdr:row>36</xdr:row>
      <xdr:rowOff>47625</xdr:rowOff>
    </xdr:from>
    <xdr:to>
      <xdr:col>4</xdr:col>
      <xdr:colOff>466725</xdr:colOff>
      <xdr:row>36</xdr:row>
      <xdr:rowOff>200025</xdr:rowOff>
    </xdr:to>
    <xdr:pic>
      <xdr:nvPicPr>
        <xdr:cNvPr id="2" name="Imagen 1"/>
        <xdr:cNvPicPr preferRelativeResize="1">
          <a:picLocks noChangeAspect="1"/>
        </xdr:cNvPicPr>
      </xdr:nvPicPr>
      <xdr:blipFill>
        <a:blip r:embed="rId2"/>
        <a:srcRect l="41024" t="44572" r="47656" b="31358"/>
        <a:stretch>
          <a:fillRect/>
        </a:stretch>
      </xdr:blipFill>
      <xdr:spPr>
        <a:xfrm>
          <a:off x="6334125" y="19288125"/>
          <a:ext cx="295275" cy="152400"/>
        </a:xfrm>
        <a:prstGeom prst="rect">
          <a:avLst/>
        </a:prstGeom>
        <a:noFill/>
        <a:ln w="9525" cmpd="sng">
          <a:noFill/>
        </a:ln>
      </xdr:spPr>
    </xdr:pic>
    <xdr:clientData/>
  </xdr:twoCellAnchor>
  <xdr:twoCellAnchor>
    <xdr:from>
      <xdr:col>0</xdr:col>
      <xdr:colOff>0</xdr:colOff>
      <xdr:row>32</xdr:row>
      <xdr:rowOff>0</xdr:rowOff>
    </xdr:from>
    <xdr:to>
      <xdr:col>1</xdr:col>
      <xdr:colOff>142875</xdr:colOff>
      <xdr:row>33</xdr:row>
      <xdr:rowOff>85725</xdr:rowOff>
    </xdr:to>
    <xdr:pic>
      <xdr:nvPicPr>
        <xdr:cNvPr id="3" name="Imagen 1"/>
        <xdr:cNvPicPr preferRelativeResize="1">
          <a:picLocks noChangeAspect="1"/>
        </xdr:cNvPicPr>
      </xdr:nvPicPr>
      <xdr:blipFill>
        <a:blip r:embed="rId3"/>
        <a:stretch>
          <a:fillRect/>
        </a:stretch>
      </xdr:blipFill>
      <xdr:spPr>
        <a:xfrm>
          <a:off x="0" y="17392650"/>
          <a:ext cx="14573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40</xdr:row>
      <xdr:rowOff>0</xdr:rowOff>
    </xdr:from>
    <xdr:to>
      <xdr:col>6</xdr:col>
      <xdr:colOff>295275</xdr:colOff>
      <xdr:row>41</xdr:row>
      <xdr:rowOff>9525</xdr:rowOff>
    </xdr:to>
    <xdr:pic>
      <xdr:nvPicPr>
        <xdr:cNvPr id="1" name="Imagen 1"/>
        <xdr:cNvPicPr preferRelativeResize="1">
          <a:picLocks noChangeAspect="1"/>
        </xdr:cNvPicPr>
      </xdr:nvPicPr>
      <xdr:blipFill>
        <a:blip r:embed="rId1"/>
        <a:srcRect l="41024" t="44572" r="47656" b="31358"/>
        <a:stretch>
          <a:fillRect/>
        </a:stretch>
      </xdr:blipFill>
      <xdr:spPr>
        <a:xfrm>
          <a:off x="5257800" y="19402425"/>
          <a:ext cx="295275" cy="152400"/>
        </a:xfrm>
        <a:prstGeom prst="rect">
          <a:avLst/>
        </a:prstGeom>
        <a:noFill/>
        <a:ln w="9525" cmpd="sng">
          <a:noFill/>
        </a:ln>
      </xdr:spPr>
    </xdr:pic>
    <xdr:clientData/>
  </xdr:twoCellAnchor>
  <xdr:twoCellAnchor editAs="oneCell">
    <xdr:from>
      <xdr:col>0</xdr:col>
      <xdr:colOff>0</xdr:colOff>
      <xdr:row>2</xdr:row>
      <xdr:rowOff>0</xdr:rowOff>
    </xdr:from>
    <xdr:to>
      <xdr:col>2</xdr:col>
      <xdr:colOff>933450</xdr:colOff>
      <xdr:row>7</xdr:row>
      <xdr:rowOff>57150</xdr:rowOff>
    </xdr:to>
    <xdr:pic>
      <xdr:nvPicPr>
        <xdr:cNvPr id="2" name="Imagen 1"/>
        <xdr:cNvPicPr preferRelativeResize="1">
          <a:picLocks noChangeAspect="1"/>
        </xdr:cNvPicPr>
      </xdr:nvPicPr>
      <xdr:blipFill>
        <a:blip r:embed="rId2"/>
        <a:stretch>
          <a:fillRect/>
        </a:stretch>
      </xdr:blipFill>
      <xdr:spPr>
        <a:xfrm>
          <a:off x="0" y="333375"/>
          <a:ext cx="1714500" cy="771525"/>
        </a:xfrm>
        <a:prstGeom prst="rect">
          <a:avLst/>
        </a:prstGeom>
        <a:noFill/>
        <a:ln w="9525" cmpd="sng">
          <a:noFill/>
        </a:ln>
      </xdr:spPr>
    </xdr:pic>
    <xdr:clientData/>
  </xdr:twoCellAnchor>
  <xdr:twoCellAnchor>
    <xdr:from>
      <xdr:col>2</xdr:col>
      <xdr:colOff>952500</xdr:colOff>
      <xdr:row>0</xdr:row>
      <xdr:rowOff>114300</xdr:rowOff>
    </xdr:from>
    <xdr:to>
      <xdr:col>15</xdr:col>
      <xdr:colOff>438150</xdr:colOff>
      <xdr:row>8</xdr:row>
      <xdr:rowOff>114300</xdr:rowOff>
    </xdr:to>
    <xdr:sp>
      <xdr:nvSpPr>
        <xdr:cNvPr id="3" name="1 Rectángulo redondeado"/>
        <xdr:cNvSpPr>
          <a:spLocks/>
        </xdr:cNvSpPr>
      </xdr:nvSpPr>
      <xdr:spPr>
        <a:xfrm>
          <a:off x="1733550" y="114300"/>
          <a:ext cx="14487525" cy="1162050"/>
        </a:xfrm>
        <a:prstGeom prst="round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2800" b="1" i="0" u="none" baseline="0">
              <a:solidFill>
                <a:srgbClr val="003366"/>
              </a:solidFill>
            </a:rPr>
            <a:t>CAJA DE PREVISION SOCIAL MUNICIPAL DE BUCARAMANGA 
</a:t>
          </a:r>
          <a:r>
            <a:rPr lang="en-US" cap="none" sz="2800" b="1" i="0" u="none" baseline="0">
              <a:solidFill>
                <a:srgbClr val="003366"/>
              </a:solidFill>
            </a:rPr>
            <a:t>CUARTO INFORME  SEGUIMIENTO PLAN DE ACCIÓN INSTITUCIONAL VIGENCIA 2021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29</xdr:row>
      <xdr:rowOff>0</xdr:rowOff>
    </xdr:from>
    <xdr:to>
      <xdr:col>5</xdr:col>
      <xdr:colOff>428625</xdr:colOff>
      <xdr:row>29</xdr:row>
      <xdr:rowOff>152400</xdr:rowOff>
    </xdr:to>
    <xdr:pic>
      <xdr:nvPicPr>
        <xdr:cNvPr id="1" name="Imagen 1"/>
        <xdr:cNvPicPr preferRelativeResize="1">
          <a:picLocks noChangeAspect="1"/>
        </xdr:cNvPicPr>
      </xdr:nvPicPr>
      <xdr:blipFill>
        <a:blip r:embed="rId1"/>
        <a:srcRect l="41024" t="44572" r="47656" b="31358"/>
        <a:stretch>
          <a:fillRect/>
        </a:stretch>
      </xdr:blipFill>
      <xdr:spPr>
        <a:xfrm>
          <a:off x="7953375" y="18478500"/>
          <a:ext cx="2952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dra\Downloads\PLAN%20DE%20ACCION%20CPSM-202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neral"/>
      <sheetName val="Proyectos"/>
      <sheetName val="Objetivos y Actividades"/>
    </sheetNames>
    <sheetDataSet>
      <sheetData sheetId="1">
        <row r="7">
          <cell r="C7" t="str">
            <v>Actualización y mantenimiento de la estrategia de gobierno en línea.</v>
          </cell>
          <cell r="D7" t="str">
            <v>Compra de equipos para la entidad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8"/>
  <sheetViews>
    <sheetView zoomScale="130" zoomScaleNormal="130" zoomScalePageLayoutView="0" workbookViewId="0" topLeftCell="A1">
      <selection activeCell="C11" sqref="C11"/>
    </sheetView>
  </sheetViews>
  <sheetFormatPr defaultColWidth="11.421875" defaultRowHeight="15"/>
  <cols>
    <col min="1" max="1" width="19.7109375" style="75" customWidth="1"/>
    <col min="2" max="2" width="23.8515625" style="75" customWidth="1"/>
    <col min="3" max="3" width="25.8515625" style="75" customWidth="1"/>
    <col min="4" max="4" width="23.00390625" style="76" bestFit="1" customWidth="1"/>
    <col min="5" max="5" width="19.8515625" style="76" bestFit="1" customWidth="1"/>
    <col min="6" max="6" width="24.140625" style="77" customWidth="1"/>
    <col min="7" max="7" width="19.00390625" style="77" customWidth="1"/>
    <col min="8" max="8" width="25.140625" style="75" customWidth="1"/>
    <col min="9" max="9" width="23.7109375" style="75" customWidth="1"/>
    <col min="10" max="16384" width="11.421875" style="75" customWidth="1"/>
  </cols>
  <sheetData>
    <row r="1" spans="6:9" ht="86.25" customHeight="1">
      <c r="F1" s="180"/>
      <c r="G1" s="180"/>
      <c r="H1" s="180"/>
      <c r="I1" s="180"/>
    </row>
    <row r="2" ht="27" customHeight="1">
      <c r="A2" s="75" t="s">
        <v>165</v>
      </c>
    </row>
    <row r="3" ht="20.25" customHeight="1">
      <c r="A3" s="78" t="s">
        <v>76</v>
      </c>
    </row>
    <row r="4" spans="1:9" ht="31.5" customHeight="1" thickBot="1">
      <c r="A4" s="181" t="s">
        <v>112</v>
      </c>
      <c r="B4" s="181"/>
      <c r="C4" s="181"/>
      <c r="D4" s="181"/>
      <c r="E4" s="181"/>
      <c r="F4" s="181"/>
      <c r="G4" s="181"/>
      <c r="H4" s="181"/>
      <c r="I4" s="181"/>
    </row>
    <row r="5" spans="1:9" ht="12.75" thickBot="1">
      <c r="A5" s="166" t="s">
        <v>18</v>
      </c>
      <c r="B5" s="154" t="s">
        <v>19</v>
      </c>
      <c r="C5" s="168" t="s">
        <v>2</v>
      </c>
      <c r="D5" s="170" t="s">
        <v>36</v>
      </c>
      <c r="E5" s="160" t="s">
        <v>20</v>
      </c>
      <c r="F5" s="161"/>
      <c r="G5" s="158" t="s">
        <v>21</v>
      </c>
      <c r="H5" s="175" t="s">
        <v>22</v>
      </c>
      <c r="I5" s="176"/>
    </row>
    <row r="6" spans="1:9" ht="12.75" thickBot="1">
      <c r="A6" s="167"/>
      <c r="B6" s="155"/>
      <c r="C6" s="169"/>
      <c r="D6" s="171"/>
      <c r="E6" s="79" t="s">
        <v>23</v>
      </c>
      <c r="F6" s="80" t="s">
        <v>24</v>
      </c>
      <c r="G6" s="159"/>
      <c r="H6" s="81" t="s">
        <v>25</v>
      </c>
      <c r="I6" s="82" t="s">
        <v>26</v>
      </c>
    </row>
    <row r="7" spans="1:9" ht="6.75" customHeight="1">
      <c r="A7" s="165"/>
      <c r="B7" s="165"/>
      <c r="C7" s="83"/>
      <c r="D7" s="172"/>
      <c r="E7" s="172"/>
      <c r="F7" s="172"/>
      <c r="G7" s="172"/>
      <c r="H7" s="172"/>
      <c r="I7" s="172"/>
    </row>
    <row r="8" spans="1:9" ht="73.5" customHeight="1">
      <c r="A8" s="182" t="s">
        <v>113</v>
      </c>
      <c r="B8" s="84" t="s">
        <v>166</v>
      </c>
      <c r="C8" s="85" t="s">
        <v>118</v>
      </c>
      <c r="D8" s="164">
        <f>+E8</f>
        <v>11000000</v>
      </c>
      <c r="E8" s="163">
        <v>11000000</v>
      </c>
      <c r="F8" s="162" t="s">
        <v>109</v>
      </c>
      <c r="G8" s="86" t="s">
        <v>46</v>
      </c>
      <c r="H8" s="87" t="s">
        <v>74</v>
      </c>
      <c r="I8" s="87" t="s">
        <v>75</v>
      </c>
    </row>
    <row r="9" spans="1:9" ht="57" customHeight="1">
      <c r="A9" s="182"/>
      <c r="B9" s="84" t="s">
        <v>167</v>
      </c>
      <c r="C9" s="85" t="s">
        <v>168</v>
      </c>
      <c r="D9" s="164"/>
      <c r="E9" s="163"/>
      <c r="F9" s="162"/>
      <c r="G9" s="86" t="s">
        <v>59</v>
      </c>
      <c r="H9" s="87" t="s">
        <v>27</v>
      </c>
      <c r="I9" s="87" t="s">
        <v>28</v>
      </c>
    </row>
    <row r="10" spans="1:9" ht="103.5" customHeight="1">
      <c r="A10" s="182"/>
      <c r="B10" s="84" t="s">
        <v>169</v>
      </c>
      <c r="C10" s="85" t="s">
        <v>121</v>
      </c>
      <c r="D10" s="88">
        <v>0</v>
      </c>
      <c r="E10" s="89">
        <v>0</v>
      </c>
      <c r="F10" s="86" t="s">
        <v>114</v>
      </c>
      <c r="G10" s="86" t="s">
        <v>115</v>
      </c>
      <c r="H10" s="90" t="s">
        <v>116</v>
      </c>
      <c r="I10" s="90" t="s">
        <v>117</v>
      </c>
    </row>
    <row r="11" spans="1:9" ht="84">
      <c r="A11" s="183" t="s">
        <v>170</v>
      </c>
      <c r="B11" s="177" t="s">
        <v>171</v>
      </c>
      <c r="C11" s="91" t="s">
        <v>172</v>
      </c>
      <c r="D11" s="92">
        <f>+E11</f>
        <v>5000000</v>
      </c>
      <c r="E11" s="93">
        <v>5000000</v>
      </c>
      <c r="F11" s="94" t="s">
        <v>110</v>
      </c>
      <c r="G11" s="94" t="s">
        <v>61</v>
      </c>
      <c r="H11" s="95" t="s">
        <v>62</v>
      </c>
      <c r="I11" s="96" t="s">
        <v>63</v>
      </c>
    </row>
    <row r="12" spans="1:9" ht="93" customHeight="1">
      <c r="A12" s="183"/>
      <c r="B12" s="178"/>
      <c r="C12" s="97" t="s">
        <v>173</v>
      </c>
      <c r="D12" s="88">
        <f>+E12</f>
        <v>5000000</v>
      </c>
      <c r="E12" s="98">
        <v>5000000</v>
      </c>
      <c r="F12" s="86" t="s">
        <v>108</v>
      </c>
      <c r="G12" s="86" t="s">
        <v>60</v>
      </c>
      <c r="H12" s="99" t="s">
        <v>37</v>
      </c>
      <c r="I12" s="100" t="s">
        <v>29</v>
      </c>
    </row>
    <row r="13" spans="1:9" ht="48.75" thickBot="1">
      <c r="A13" s="183"/>
      <c r="B13" s="178"/>
      <c r="C13" s="97" t="s">
        <v>174</v>
      </c>
      <c r="D13" s="88">
        <f>+E13</f>
        <v>3000000</v>
      </c>
      <c r="E13" s="98">
        <v>3000000</v>
      </c>
      <c r="F13" s="86" t="s">
        <v>111</v>
      </c>
      <c r="G13" s="86" t="s">
        <v>46</v>
      </c>
      <c r="H13" s="99" t="s">
        <v>98</v>
      </c>
      <c r="I13" s="100" t="s">
        <v>30</v>
      </c>
    </row>
    <row r="14" spans="1:9" ht="76.5" customHeight="1">
      <c r="A14" s="183"/>
      <c r="B14" s="156" t="s">
        <v>175</v>
      </c>
      <c r="C14" s="101" t="s">
        <v>128</v>
      </c>
      <c r="D14" s="102">
        <f>+E14</f>
        <v>0</v>
      </c>
      <c r="E14" s="103">
        <v>0</v>
      </c>
      <c r="F14" s="104" t="s">
        <v>114</v>
      </c>
      <c r="G14" s="120" t="s">
        <v>124</v>
      </c>
      <c r="H14" s="105" t="s">
        <v>62</v>
      </c>
      <c r="I14" s="106" t="s">
        <v>63</v>
      </c>
    </row>
    <row r="15" spans="1:9" ht="105" customHeight="1">
      <c r="A15" s="183"/>
      <c r="B15" s="157"/>
      <c r="C15" s="97" t="s">
        <v>176</v>
      </c>
      <c r="D15" s="88">
        <f>+E15</f>
        <v>0</v>
      </c>
      <c r="E15" s="98">
        <v>0</v>
      </c>
      <c r="F15" s="86" t="s">
        <v>114</v>
      </c>
      <c r="G15" s="86" t="s">
        <v>124</v>
      </c>
      <c r="H15" s="99" t="s">
        <v>125</v>
      </c>
      <c r="I15" s="100" t="s">
        <v>126</v>
      </c>
    </row>
    <row r="16" spans="1:9" ht="40.5" customHeight="1">
      <c r="A16" s="183"/>
      <c r="B16" s="151" t="s">
        <v>177</v>
      </c>
      <c r="C16" s="174" t="s">
        <v>178</v>
      </c>
      <c r="D16" s="164" t="e">
        <f>+E16+E17+E18+E19+E20+E21+E22+E23+E24</f>
        <v>#REF!</v>
      </c>
      <c r="E16" s="89">
        <v>5000000</v>
      </c>
      <c r="F16" s="86" t="s">
        <v>102</v>
      </c>
      <c r="G16" s="162" t="s">
        <v>60</v>
      </c>
      <c r="H16" s="179" t="s">
        <v>31</v>
      </c>
      <c r="I16" s="173" t="s">
        <v>32</v>
      </c>
    </row>
    <row r="17" spans="1:9" ht="40.5" customHeight="1">
      <c r="A17" s="183"/>
      <c r="B17" s="152"/>
      <c r="C17" s="174"/>
      <c r="D17" s="164"/>
      <c r="E17" s="89">
        <v>4000000</v>
      </c>
      <c r="F17" s="86" t="s">
        <v>103</v>
      </c>
      <c r="G17" s="162"/>
      <c r="H17" s="179"/>
      <c r="I17" s="173"/>
    </row>
    <row r="18" spans="1:9" ht="24">
      <c r="A18" s="183"/>
      <c r="B18" s="152"/>
      <c r="C18" s="174"/>
      <c r="D18" s="164"/>
      <c r="E18" s="89">
        <v>4000000</v>
      </c>
      <c r="F18" s="86" t="s">
        <v>104</v>
      </c>
      <c r="G18" s="162"/>
      <c r="H18" s="179"/>
      <c r="I18" s="173"/>
    </row>
    <row r="19" spans="1:9" ht="12">
      <c r="A19" s="183"/>
      <c r="B19" s="152"/>
      <c r="C19" s="174"/>
      <c r="D19" s="164"/>
      <c r="E19" s="89">
        <v>1000000</v>
      </c>
      <c r="F19" s="86" t="s">
        <v>107</v>
      </c>
      <c r="G19" s="162"/>
      <c r="H19" s="179"/>
      <c r="I19" s="173"/>
    </row>
    <row r="20" spans="1:9" ht="24">
      <c r="A20" s="183"/>
      <c r="B20" s="152"/>
      <c r="C20" s="174"/>
      <c r="D20" s="164"/>
      <c r="E20" s="89">
        <v>12000000</v>
      </c>
      <c r="F20" s="86" t="s">
        <v>101</v>
      </c>
      <c r="G20" s="162"/>
      <c r="H20" s="179"/>
      <c r="I20" s="173"/>
    </row>
    <row r="21" spans="1:9" ht="51" customHeight="1">
      <c r="A21" s="183"/>
      <c r="B21" s="152"/>
      <c r="C21" s="174"/>
      <c r="D21" s="164"/>
      <c r="E21" s="89">
        <v>123553712</v>
      </c>
      <c r="F21" s="86" t="s">
        <v>100</v>
      </c>
      <c r="G21" s="162"/>
      <c r="H21" s="179"/>
      <c r="I21" s="173"/>
    </row>
    <row r="22" spans="1:9" ht="24">
      <c r="A22" s="183"/>
      <c r="B22" s="152"/>
      <c r="C22" s="174"/>
      <c r="D22" s="164"/>
      <c r="E22" s="89">
        <v>0</v>
      </c>
      <c r="F22" s="86" t="s">
        <v>72</v>
      </c>
      <c r="G22" s="162"/>
      <c r="H22" s="179"/>
      <c r="I22" s="173"/>
    </row>
    <row r="23" spans="1:9" ht="26.25" customHeight="1">
      <c r="A23" s="183"/>
      <c r="B23" s="152"/>
      <c r="C23" s="174"/>
      <c r="D23" s="164"/>
      <c r="E23" s="89">
        <v>15600000</v>
      </c>
      <c r="F23" s="86" t="s">
        <v>144</v>
      </c>
      <c r="G23" s="162"/>
      <c r="H23" s="179"/>
      <c r="I23" s="173"/>
    </row>
    <row r="24" spans="1:9" ht="36" customHeight="1">
      <c r="A24" s="183"/>
      <c r="B24" s="152"/>
      <c r="C24" s="174"/>
      <c r="D24" s="164"/>
      <c r="E24" s="89" t="e">
        <v>#REF!</v>
      </c>
      <c r="F24" s="86" t="s">
        <v>99</v>
      </c>
      <c r="G24" s="162"/>
      <c r="H24" s="179"/>
      <c r="I24" s="173"/>
    </row>
    <row r="25" spans="1:9" ht="23.25" customHeight="1">
      <c r="A25" s="183"/>
      <c r="B25" s="152"/>
      <c r="C25" s="174" t="s">
        <v>179</v>
      </c>
      <c r="D25" s="164">
        <f>E25+E26+E27+E28+E29</f>
        <v>27500000</v>
      </c>
      <c r="E25" s="89">
        <v>2000000</v>
      </c>
      <c r="F25" s="86" t="s">
        <v>145</v>
      </c>
      <c r="G25" s="162" t="s">
        <v>46</v>
      </c>
      <c r="H25" s="179" t="s">
        <v>34</v>
      </c>
      <c r="I25" s="173" t="s">
        <v>35</v>
      </c>
    </row>
    <row r="26" spans="1:9" ht="49.5" customHeight="1">
      <c r="A26" s="183"/>
      <c r="B26" s="152"/>
      <c r="C26" s="174"/>
      <c r="D26" s="164"/>
      <c r="E26" s="89">
        <v>15000000</v>
      </c>
      <c r="F26" s="86" t="s">
        <v>146</v>
      </c>
      <c r="G26" s="162"/>
      <c r="H26" s="179"/>
      <c r="I26" s="173"/>
    </row>
    <row r="27" spans="1:9" ht="39" customHeight="1">
      <c r="A27" s="183"/>
      <c r="B27" s="152"/>
      <c r="C27" s="174"/>
      <c r="D27" s="164"/>
      <c r="E27" s="89">
        <v>4000000</v>
      </c>
      <c r="F27" s="86" t="s">
        <v>147</v>
      </c>
      <c r="G27" s="162"/>
      <c r="H27" s="179"/>
      <c r="I27" s="173"/>
    </row>
    <row r="28" spans="1:9" ht="39" customHeight="1">
      <c r="A28" s="183"/>
      <c r="B28" s="152"/>
      <c r="C28" s="174"/>
      <c r="D28" s="164"/>
      <c r="E28" s="89">
        <v>6000000</v>
      </c>
      <c r="F28" s="86" t="s">
        <v>105</v>
      </c>
      <c r="G28" s="162"/>
      <c r="H28" s="179"/>
      <c r="I28" s="173"/>
    </row>
    <row r="29" spans="1:9" ht="39" customHeight="1">
      <c r="A29" s="183"/>
      <c r="B29" s="152"/>
      <c r="C29" s="174"/>
      <c r="D29" s="164"/>
      <c r="E29" s="89">
        <v>500000</v>
      </c>
      <c r="F29" s="86" t="s">
        <v>148</v>
      </c>
      <c r="G29" s="162"/>
      <c r="H29" s="179"/>
      <c r="I29" s="173"/>
    </row>
    <row r="30" spans="1:9" ht="43.5" customHeight="1" thickBot="1">
      <c r="A30" s="183"/>
      <c r="B30" s="153"/>
      <c r="C30" s="107" t="s">
        <v>180</v>
      </c>
      <c r="D30" s="108">
        <f>E30</f>
        <v>0</v>
      </c>
      <c r="E30" s="109">
        <v>0</v>
      </c>
      <c r="F30" s="110" t="s">
        <v>73</v>
      </c>
      <c r="G30" s="110" t="s">
        <v>60</v>
      </c>
      <c r="H30" s="111" t="s">
        <v>34</v>
      </c>
      <c r="I30" s="112" t="s">
        <v>52</v>
      </c>
    </row>
    <row r="31" spans="1:9" ht="12">
      <c r="A31" s="113"/>
      <c r="B31" s="114"/>
      <c r="C31" s="113"/>
      <c r="D31" s="115"/>
      <c r="E31" s="116"/>
      <c r="F31" s="117"/>
      <c r="G31" s="117"/>
      <c r="H31" s="113"/>
      <c r="I31" s="113"/>
    </row>
    <row r="32" spans="1:9" ht="7.5" customHeight="1">
      <c r="A32" s="113"/>
      <c r="B32" s="114"/>
      <c r="C32" s="113"/>
      <c r="D32" s="118"/>
      <c r="E32" s="118"/>
      <c r="F32" s="83"/>
      <c r="G32" s="83"/>
      <c r="H32" s="113"/>
      <c r="I32" s="113"/>
    </row>
    <row r="33" ht="87.75" customHeight="1"/>
    <row r="34" ht="28.5" customHeight="1">
      <c r="A34" s="78" t="s">
        <v>94</v>
      </c>
    </row>
    <row r="35" ht="21.75" customHeight="1">
      <c r="A35" s="119" t="s">
        <v>38</v>
      </c>
    </row>
    <row r="36" ht="7.5" customHeight="1">
      <c r="A36" s="119"/>
    </row>
    <row r="37" ht="18" customHeight="1">
      <c r="A37" s="119" t="s">
        <v>181</v>
      </c>
    </row>
    <row r="38" ht="15" customHeight="1">
      <c r="A38" s="119" t="s">
        <v>96</v>
      </c>
    </row>
    <row r="39" ht="12">
      <c r="A39" s="119" t="s">
        <v>97</v>
      </c>
    </row>
    <row r="46" ht="12">
      <c r="I46" s="75">
        <v>69.99</v>
      </c>
    </row>
    <row r="47" ht="12">
      <c r="I47" s="75">
        <v>4000</v>
      </c>
    </row>
    <row r="48" ht="12">
      <c r="I48" s="121">
        <f>+I47*I46</f>
        <v>279960</v>
      </c>
    </row>
  </sheetData>
  <sheetProtection/>
  <mergeCells count="29">
    <mergeCell ref="B11:B13"/>
    <mergeCell ref="H16:H24"/>
    <mergeCell ref="F1:I1"/>
    <mergeCell ref="A4:I4"/>
    <mergeCell ref="A8:A10"/>
    <mergeCell ref="D16:D24"/>
    <mergeCell ref="C16:C24"/>
    <mergeCell ref="A11:A30"/>
    <mergeCell ref="H25:H29"/>
    <mergeCell ref="D25:D29"/>
    <mergeCell ref="G16:G24"/>
    <mergeCell ref="C5:C6"/>
    <mergeCell ref="G25:G29"/>
    <mergeCell ref="D5:D6"/>
    <mergeCell ref="D7:I7"/>
    <mergeCell ref="I16:I24"/>
    <mergeCell ref="C25:C29"/>
    <mergeCell ref="I25:I29"/>
    <mergeCell ref="H5:I5"/>
    <mergeCell ref="B16:B30"/>
    <mergeCell ref="B5:B6"/>
    <mergeCell ref="B14:B15"/>
    <mergeCell ref="G5:G6"/>
    <mergeCell ref="E5:F5"/>
    <mergeCell ref="F8:F9"/>
    <mergeCell ref="E8:E9"/>
    <mergeCell ref="D8:D9"/>
    <mergeCell ref="A7:B7"/>
    <mergeCell ref="A5:A6"/>
  </mergeCells>
  <printOptions horizontalCentered="1"/>
  <pageMargins left="0.16" right="0.16" top="0.16" bottom="0.17" header="0" footer="0"/>
  <pageSetup horizontalDpi="600" verticalDpi="600" orientation="landscape" paperSize="9" scale="70" r:id="rId3"/>
  <drawing r:id="rId2"/>
  <legacyDrawing r:id="rId1"/>
</worksheet>
</file>

<file path=xl/worksheets/sheet2.xml><?xml version="1.0" encoding="utf-8"?>
<worksheet xmlns="http://schemas.openxmlformats.org/spreadsheetml/2006/main" xmlns:r="http://schemas.openxmlformats.org/officeDocument/2006/relationships">
  <dimension ref="A10:R43"/>
  <sheetViews>
    <sheetView tabSelected="1" zoomScale="130" zoomScaleNormal="130" zoomScalePageLayoutView="0" workbookViewId="0" topLeftCell="J32">
      <selection activeCell="O38" sqref="O38"/>
    </sheetView>
  </sheetViews>
  <sheetFormatPr defaultColWidth="11.421875" defaultRowHeight="15"/>
  <cols>
    <col min="1" max="1" width="4.28125" style="1" customWidth="1"/>
    <col min="2" max="2" width="7.421875" style="1" customWidth="1"/>
    <col min="3" max="3" width="17.8515625" style="9" customWidth="1"/>
    <col min="4" max="4" width="21.8515625" style="9" customWidth="1"/>
    <col min="5" max="5" width="17.57421875" style="64" customWidth="1"/>
    <col min="6" max="6" width="9.8515625" style="65" customWidth="1"/>
    <col min="7" max="7" width="19.7109375" style="65" customWidth="1"/>
    <col min="8" max="8" width="16.140625" style="58" customWidth="1"/>
    <col min="9" max="9" width="15.00390625" style="2" customWidth="1"/>
    <col min="10" max="10" width="15.421875" style="55" customWidth="1"/>
    <col min="11" max="11" width="17.421875" style="54" customWidth="1"/>
    <col min="12" max="12" width="15.421875" style="54" customWidth="1"/>
    <col min="13" max="13" width="32.00390625" style="1" customWidth="1"/>
    <col min="14" max="14" width="15.28125" style="1" customWidth="1"/>
    <col min="15" max="16384" width="11.421875" style="1" customWidth="1"/>
  </cols>
  <sheetData>
    <row r="3" ht="11.25"/>
    <row r="4" ht="11.25"/>
    <row r="5" ht="11.25"/>
    <row r="6" ht="11.25"/>
    <row r="7" ht="11.25"/>
    <row r="8" ht="11.25"/>
    <row r="10" ht="11.25">
      <c r="A10" s="1" t="s">
        <v>188</v>
      </c>
    </row>
    <row r="11" spans="1:10" ht="12" thickBot="1">
      <c r="A11" s="197" t="s">
        <v>93</v>
      </c>
      <c r="B11" s="197"/>
      <c r="C11" s="197"/>
      <c r="D11" s="197"/>
      <c r="E11" s="197"/>
      <c r="F11" s="197"/>
      <c r="G11" s="197"/>
      <c r="H11" s="197"/>
      <c r="I11" s="197"/>
      <c r="J11" s="197"/>
    </row>
    <row r="12" spans="1:15" ht="10.5" customHeight="1">
      <c r="A12" s="199" t="s">
        <v>2</v>
      </c>
      <c r="B12" s="199"/>
      <c r="C12" s="199"/>
      <c r="D12" s="199"/>
      <c r="E12" s="199"/>
      <c r="F12" s="198" t="s">
        <v>16</v>
      </c>
      <c r="G12" s="198"/>
      <c r="H12" s="198"/>
      <c r="I12" s="198"/>
      <c r="J12" s="198"/>
      <c r="K12" s="200" t="s">
        <v>67</v>
      </c>
      <c r="L12" s="203" t="s">
        <v>68</v>
      </c>
      <c r="M12" s="207" t="s">
        <v>184</v>
      </c>
      <c r="N12" s="209" t="s">
        <v>191</v>
      </c>
      <c r="O12" s="205" t="s">
        <v>209</v>
      </c>
    </row>
    <row r="13" spans="1:15" ht="15.75" customHeight="1" thickBot="1">
      <c r="A13" s="3" t="s">
        <v>17</v>
      </c>
      <c r="B13" s="3" t="s">
        <v>0</v>
      </c>
      <c r="C13" s="66" t="s">
        <v>1</v>
      </c>
      <c r="D13" s="66" t="s">
        <v>41</v>
      </c>
      <c r="E13" s="67" t="s">
        <v>3</v>
      </c>
      <c r="F13" s="68" t="s">
        <v>4</v>
      </c>
      <c r="G13" s="68" t="s">
        <v>1</v>
      </c>
      <c r="H13" s="4" t="s">
        <v>69</v>
      </c>
      <c r="I13" s="4" t="s">
        <v>70</v>
      </c>
      <c r="J13" s="5" t="s">
        <v>3</v>
      </c>
      <c r="K13" s="200"/>
      <c r="L13" s="203"/>
      <c r="M13" s="208"/>
      <c r="N13" s="210"/>
      <c r="O13" s="206"/>
    </row>
    <row r="14" spans="1:17" s="7" customFormat="1" ht="100.5" customHeight="1" thickBot="1">
      <c r="A14" s="190">
        <v>1</v>
      </c>
      <c r="B14" s="34" t="s">
        <v>64</v>
      </c>
      <c r="C14" s="69" t="s">
        <v>77</v>
      </c>
      <c r="D14" s="11" t="s">
        <v>130</v>
      </c>
      <c r="E14" s="185">
        <v>11000000</v>
      </c>
      <c r="F14" s="187">
        <v>21212</v>
      </c>
      <c r="G14" s="187" t="s">
        <v>6</v>
      </c>
      <c r="H14" s="123">
        <v>0</v>
      </c>
      <c r="I14" s="123">
        <v>0</v>
      </c>
      <c r="J14" s="123">
        <f>+H14+I14</f>
        <v>0</v>
      </c>
      <c r="K14" s="122">
        <v>0</v>
      </c>
      <c r="L14" s="125">
        <f>(J14-K14)</f>
        <v>0</v>
      </c>
      <c r="M14" s="146" t="s">
        <v>210</v>
      </c>
      <c r="N14" s="211" t="s">
        <v>196</v>
      </c>
      <c r="O14" s="133">
        <v>0.75</v>
      </c>
      <c r="Q14" s="233">
        <f>+O14+O15</f>
        <v>1.75</v>
      </c>
    </row>
    <row r="15" spans="1:17" ht="54" customHeight="1" thickBot="1">
      <c r="A15" s="191"/>
      <c r="B15" s="33" t="s">
        <v>65</v>
      </c>
      <c r="C15" s="45" t="s">
        <v>78</v>
      </c>
      <c r="D15" s="70" t="s">
        <v>6</v>
      </c>
      <c r="E15" s="185"/>
      <c r="F15" s="187"/>
      <c r="G15" s="187"/>
      <c r="H15" s="123">
        <f>+E14</f>
        <v>11000000</v>
      </c>
      <c r="I15" s="123">
        <v>0</v>
      </c>
      <c r="J15" s="123">
        <f>+H15+I15</f>
        <v>11000000</v>
      </c>
      <c r="K15" s="122">
        <v>11000000</v>
      </c>
      <c r="L15" s="125">
        <f>(J15-K15)</f>
        <v>0</v>
      </c>
      <c r="M15" s="126" t="s">
        <v>218</v>
      </c>
      <c r="N15" s="212"/>
      <c r="O15" s="133">
        <v>1</v>
      </c>
      <c r="Q15" s="147">
        <f>+Q14/2</f>
        <v>0.875</v>
      </c>
    </row>
    <row r="16" spans="1:17" ht="69" customHeight="1" thickBot="1">
      <c r="A16" s="192"/>
      <c r="B16" s="33" t="s">
        <v>66</v>
      </c>
      <c r="C16" s="45" t="s">
        <v>206</v>
      </c>
      <c r="D16" s="45" t="s">
        <v>119</v>
      </c>
      <c r="E16" s="37">
        <v>0</v>
      </c>
      <c r="F16" s="39">
        <v>0</v>
      </c>
      <c r="G16" s="41" t="s">
        <v>114</v>
      </c>
      <c r="H16" s="6">
        <v>0</v>
      </c>
      <c r="I16" s="44">
        <v>0</v>
      </c>
      <c r="J16" s="46">
        <f aca="true" t="shared" si="0" ref="J16:J34">+H16+I16</f>
        <v>0</v>
      </c>
      <c r="K16" s="47">
        <v>0</v>
      </c>
      <c r="L16" s="125">
        <f aca="true" t="shared" si="1" ref="L16:L34">(J16-K16)</f>
        <v>0</v>
      </c>
      <c r="M16" s="126" t="s">
        <v>219</v>
      </c>
      <c r="N16" s="130" t="s">
        <v>193</v>
      </c>
      <c r="O16" s="133">
        <v>1</v>
      </c>
      <c r="Q16" s="235">
        <f>SUM(O16:O33)</f>
        <v>16.880000000000003</v>
      </c>
    </row>
    <row r="17" spans="1:18" s="7" customFormat="1" ht="102" thickBot="1">
      <c r="A17" s="190">
        <v>2</v>
      </c>
      <c r="B17" s="34" t="s">
        <v>134</v>
      </c>
      <c r="C17" s="69" t="s">
        <v>156</v>
      </c>
      <c r="D17" s="45" t="s">
        <v>81</v>
      </c>
      <c r="E17" s="37">
        <v>5000000</v>
      </c>
      <c r="F17" s="39">
        <v>2122283</v>
      </c>
      <c r="G17" s="71" t="s">
        <v>131</v>
      </c>
      <c r="H17" s="6">
        <f>+E17</f>
        <v>5000000</v>
      </c>
      <c r="I17" s="123">
        <v>0</v>
      </c>
      <c r="J17" s="46">
        <f>+H17+I17</f>
        <v>5000000</v>
      </c>
      <c r="K17" s="122">
        <v>1680000</v>
      </c>
      <c r="L17" s="125">
        <f>(J17-K17)</f>
        <v>3320000</v>
      </c>
      <c r="M17" s="126" t="s">
        <v>182</v>
      </c>
      <c r="N17" s="131" t="s">
        <v>194</v>
      </c>
      <c r="O17" s="133">
        <v>1</v>
      </c>
      <c r="Q17" s="7">
        <f>2000-175</f>
        <v>1825</v>
      </c>
      <c r="R17" s="234">
        <f>+Q17/Q16</f>
        <v>108.11611374407582</v>
      </c>
    </row>
    <row r="18" spans="1:15" ht="57" hidden="1" thickBot="1">
      <c r="A18" s="191"/>
      <c r="B18" s="33" t="s">
        <v>137</v>
      </c>
      <c r="C18" s="45" t="s">
        <v>135</v>
      </c>
      <c r="D18" s="45" t="s">
        <v>81</v>
      </c>
      <c r="E18" s="37">
        <v>5000000</v>
      </c>
      <c r="F18" s="39">
        <v>2122283</v>
      </c>
      <c r="G18" s="11" t="s">
        <v>132</v>
      </c>
      <c r="H18" s="6">
        <f>+E18</f>
        <v>5000000</v>
      </c>
      <c r="I18" s="123">
        <v>-5000000</v>
      </c>
      <c r="J18" s="46">
        <f>+H18+I18</f>
        <v>0</v>
      </c>
      <c r="K18" s="122"/>
      <c r="L18" s="125">
        <f>(J18-K18)</f>
        <v>0</v>
      </c>
      <c r="M18" s="129" t="s">
        <v>183</v>
      </c>
      <c r="N18" s="132" t="s">
        <v>195</v>
      </c>
      <c r="O18" s="133">
        <v>0</v>
      </c>
    </row>
    <row r="19" spans="1:15" ht="141" customHeight="1" thickBot="1">
      <c r="A19" s="192"/>
      <c r="B19" s="33" t="s">
        <v>138</v>
      </c>
      <c r="C19" s="45" t="s">
        <v>136</v>
      </c>
      <c r="D19" s="45" t="s">
        <v>81</v>
      </c>
      <c r="E19" s="37">
        <v>3000000</v>
      </c>
      <c r="F19" s="39">
        <v>2122287</v>
      </c>
      <c r="G19" s="11" t="s">
        <v>133</v>
      </c>
      <c r="H19" s="6">
        <f>+E19</f>
        <v>3000000</v>
      </c>
      <c r="I19" s="44">
        <v>-3000000</v>
      </c>
      <c r="J19" s="46">
        <f>+H19+I19</f>
        <v>0</v>
      </c>
      <c r="K19" s="47">
        <v>0</v>
      </c>
      <c r="L19" s="125">
        <f>(J19-K19)</f>
        <v>0</v>
      </c>
      <c r="M19" s="126" t="s">
        <v>208</v>
      </c>
      <c r="N19" s="132" t="s">
        <v>197</v>
      </c>
      <c r="O19" s="133">
        <v>0.98</v>
      </c>
    </row>
    <row r="20" spans="1:15" s="9" customFormat="1" ht="48" customHeight="1" thickBot="1">
      <c r="A20" s="188">
        <v>3</v>
      </c>
      <c r="B20" s="33" t="s">
        <v>122</v>
      </c>
      <c r="C20" s="36" t="s">
        <v>129</v>
      </c>
      <c r="D20" s="8" t="s">
        <v>158</v>
      </c>
      <c r="E20" s="37">
        <v>0</v>
      </c>
      <c r="F20" s="39">
        <v>0</v>
      </c>
      <c r="G20" s="41" t="s">
        <v>114</v>
      </c>
      <c r="H20" s="6">
        <f>+E20</f>
        <v>0</v>
      </c>
      <c r="I20" s="6">
        <v>0</v>
      </c>
      <c r="J20" s="46">
        <f t="shared" si="0"/>
        <v>0</v>
      </c>
      <c r="K20" s="47">
        <v>0</v>
      </c>
      <c r="L20" s="48">
        <f t="shared" si="1"/>
        <v>0</v>
      </c>
      <c r="M20" s="126" t="s">
        <v>220</v>
      </c>
      <c r="N20" s="132" t="s">
        <v>200</v>
      </c>
      <c r="O20" s="134">
        <v>1</v>
      </c>
    </row>
    <row r="21" spans="1:15" ht="68.25" thickBot="1">
      <c r="A21" s="204"/>
      <c r="B21" s="33" t="s">
        <v>139</v>
      </c>
      <c r="C21" s="36" t="s">
        <v>123</v>
      </c>
      <c r="D21" s="8" t="s">
        <v>127</v>
      </c>
      <c r="E21" s="37">
        <v>0</v>
      </c>
      <c r="F21" s="39">
        <v>0</v>
      </c>
      <c r="G21" s="41" t="s">
        <v>114</v>
      </c>
      <c r="H21" s="6">
        <f>+E21</f>
        <v>0</v>
      </c>
      <c r="I21" s="6">
        <v>0</v>
      </c>
      <c r="J21" s="46">
        <f t="shared" si="0"/>
        <v>0</v>
      </c>
      <c r="K21" s="47">
        <v>0</v>
      </c>
      <c r="L21" s="48">
        <f t="shared" si="1"/>
        <v>0</v>
      </c>
      <c r="M21" s="142" t="s">
        <v>221</v>
      </c>
      <c r="N21" s="132" t="s">
        <v>198</v>
      </c>
      <c r="O21" s="133">
        <v>1</v>
      </c>
    </row>
    <row r="22" spans="1:15" ht="34.5" thickBot="1">
      <c r="A22" s="188">
        <v>4</v>
      </c>
      <c r="B22" s="201" t="s">
        <v>149</v>
      </c>
      <c r="C22" s="195" t="s">
        <v>7</v>
      </c>
      <c r="D22" s="8" t="s">
        <v>56</v>
      </c>
      <c r="E22" s="193">
        <f>+H22+H23+H24+H25+H26+H27+H28</f>
        <v>165153712</v>
      </c>
      <c r="F22" s="39">
        <v>212213</v>
      </c>
      <c r="G22" s="41" t="s">
        <v>13</v>
      </c>
      <c r="H22" s="6">
        <v>5000000</v>
      </c>
      <c r="I22" s="6">
        <v>0</v>
      </c>
      <c r="J22" s="46">
        <f>+H22+I22</f>
        <v>5000000</v>
      </c>
      <c r="K22" s="47">
        <v>1406852.66</v>
      </c>
      <c r="L22" s="48">
        <f>(J22-K22)</f>
        <v>3593147.34</v>
      </c>
      <c r="M22" s="145" t="s">
        <v>212</v>
      </c>
      <c r="N22" s="132" t="s">
        <v>201</v>
      </c>
      <c r="O22" s="133">
        <v>1</v>
      </c>
    </row>
    <row r="23" spans="1:15" ht="23.25" thickBot="1">
      <c r="A23" s="189"/>
      <c r="B23" s="202"/>
      <c r="C23" s="196"/>
      <c r="D23" s="8" t="s">
        <v>79</v>
      </c>
      <c r="E23" s="194"/>
      <c r="F23" s="39">
        <v>2122268</v>
      </c>
      <c r="G23" s="41" t="s">
        <v>140</v>
      </c>
      <c r="H23" s="6">
        <v>4000000</v>
      </c>
      <c r="I23" s="6">
        <v>0</v>
      </c>
      <c r="J23" s="46">
        <f t="shared" si="0"/>
        <v>4000000</v>
      </c>
      <c r="K23" s="47">
        <v>1000000</v>
      </c>
      <c r="L23" s="48">
        <f>(J23-K23)</f>
        <v>3000000</v>
      </c>
      <c r="M23" s="145" t="s">
        <v>213</v>
      </c>
      <c r="N23" s="132" t="s">
        <v>201</v>
      </c>
      <c r="O23" s="133">
        <v>1</v>
      </c>
    </row>
    <row r="24" spans="1:15" ht="79.5" thickBot="1">
      <c r="A24" s="189"/>
      <c r="B24" s="202"/>
      <c r="C24" s="196"/>
      <c r="D24" s="8" t="s">
        <v>14</v>
      </c>
      <c r="E24" s="194"/>
      <c r="F24" s="39">
        <v>212213</v>
      </c>
      <c r="G24" s="41" t="s">
        <v>33</v>
      </c>
      <c r="H24" s="6">
        <v>4000000</v>
      </c>
      <c r="I24" s="6">
        <v>0</v>
      </c>
      <c r="J24" s="46">
        <f t="shared" si="0"/>
        <v>4000000</v>
      </c>
      <c r="K24" s="47">
        <v>3157682.85</v>
      </c>
      <c r="L24" s="48">
        <f t="shared" si="1"/>
        <v>842317.1499999999</v>
      </c>
      <c r="M24" s="126" t="s">
        <v>207</v>
      </c>
      <c r="N24" s="132" t="s">
        <v>192</v>
      </c>
      <c r="O24" s="133">
        <v>1</v>
      </c>
    </row>
    <row r="25" spans="1:15" ht="34.5" thickBot="1">
      <c r="A25" s="189"/>
      <c r="B25" s="202"/>
      <c r="C25" s="196"/>
      <c r="D25" s="8" t="s">
        <v>141</v>
      </c>
      <c r="E25" s="194"/>
      <c r="F25" s="39">
        <v>2122123</v>
      </c>
      <c r="G25" s="41" t="s">
        <v>106</v>
      </c>
      <c r="H25" s="6">
        <v>1000000</v>
      </c>
      <c r="I25" s="6">
        <v>0</v>
      </c>
      <c r="J25" s="46">
        <f>+H25+I25</f>
        <v>1000000</v>
      </c>
      <c r="K25" s="122">
        <v>796494.37</v>
      </c>
      <c r="L25" s="125">
        <f>(J25-K25)</f>
        <v>203505.63</v>
      </c>
      <c r="M25" s="124" t="s">
        <v>214</v>
      </c>
      <c r="N25" s="132" t="s">
        <v>192</v>
      </c>
      <c r="O25" s="133">
        <v>1</v>
      </c>
    </row>
    <row r="26" spans="1:15" ht="33" customHeight="1" thickBot="1">
      <c r="A26" s="189"/>
      <c r="B26" s="202"/>
      <c r="C26" s="196"/>
      <c r="D26" s="8" t="s">
        <v>47</v>
      </c>
      <c r="E26" s="194"/>
      <c r="F26" s="39">
        <v>2122273</v>
      </c>
      <c r="G26" s="41" t="s">
        <v>48</v>
      </c>
      <c r="H26" s="6">
        <v>12000000</v>
      </c>
      <c r="I26" s="6">
        <v>0</v>
      </c>
      <c r="J26" s="46">
        <f t="shared" si="0"/>
        <v>12000000</v>
      </c>
      <c r="K26" s="47">
        <v>10448800</v>
      </c>
      <c r="L26" s="48">
        <f t="shared" si="1"/>
        <v>1551200</v>
      </c>
      <c r="M26" s="124" t="s">
        <v>185</v>
      </c>
      <c r="N26" s="132" t="s">
        <v>199</v>
      </c>
      <c r="O26" s="133">
        <v>1</v>
      </c>
    </row>
    <row r="27" spans="1:15" ht="45.75" thickBot="1">
      <c r="A27" s="189"/>
      <c r="B27" s="202"/>
      <c r="C27" s="196"/>
      <c r="D27" s="8" t="s">
        <v>57</v>
      </c>
      <c r="E27" s="194"/>
      <c r="F27" s="41" t="s">
        <v>143</v>
      </c>
      <c r="G27" s="41" t="s">
        <v>142</v>
      </c>
      <c r="H27" s="6">
        <v>123553712</v>
      </c>
      <c r="I27" s="6">
        <v>0</v>
      </c>
      <c r="J27" s="46">
        <f t="shared" si="0"/>
        <v>123553712</v>
      </c>
      <c r="K27" s="47">
        <v>119153792</v>
      </c>
      <c r="L27" s="125">
        <f t="shared" si="1"/>
        <v>4399920</v>
      </c>
      <c r="M27" s="124" t="s">
        <v>205</v>
      </c>
      <c r="N27" s="132" t="s">
        <v>192</v>
      </c>
      <c r="O27" s="133">
        <v>1</v>
      </c>
    </row>
    <row r="28" spans="1:15" ht="29.25" customHeight="1" thickBot="1">
      <c r="A28" s="189"/>
      <c r="B28" s="202"/>
      <c r="C28" s="196"/>
      <c r="D28" s="8" t="s">
        <v>58</v>
      </c>
      <c r="E28" s="194"/>
      <c r="F28" s="39">
        <v>2122283</v>
      </c>
      <c r="G28" s="41" t="s">
        <v>5</v>
      </c>
      <c r="H28" s="6">
        <v>15600000</v>
      </c>
      <c r="I28" s="6">
        <v>0</v>
      </c>
      <c r="J28" s="46">
        <f t="shared" si="0"/>
        <v>15600000</v>
      </c>
      <c r="K28" s="47">
        <v>14560000</v>
      </c>
      <c r="L28" s="48">
        <f t="shared" si="1"/>
        <v>1040000</v>
      </c>
      <c r="M28" s="126" t="s">
        <v>186</v>
      </c>
      <c r="N28" s="132" t="s">
        <v>192</v>
      </c>
      <c r="O28" s="133">
        <v>1</v>
      </c>
    </row>
    <row r="29" spans="1:15" ht="45" customHeight="1" thickBot="1">
      <c r="A29" s="186">
        <v>5</v>
      </c>
      <c r="B29" s="184" t="s">
        <v>150</v>
      </c>
      <c r="C29" s="214" t="s">
        <v>83</v>
      </c>
      <c r="D29" s="8" t="s">
        <v>10</v>
      </c>
      <c r="E29" s="185">
        <f>+H29+H30+H31+H32+H33</f>
        <v>27500000</v>
      </c>
      <c r="F29" s="39">
        <v>2122292</v>
      </c>
      <c r="G29" s="39" t="s">
        <v>11</v>
      </c>
      <c r="H29" s="6">
        <v>2000000</v>
      </c>
      <c r="I29" s="6">
        <v>0</v>
      </c>
      <c r="J29" s="46">
        <f t="shared" si="0"/>
        <v>2000000</v>
      </c>
      <c r="K29" s="47">
        <v>0</v>
      </c>
      <c r="L29" s="48">
        <f t="shared" si="1"/>
        <v>2000000</v>
      </c>
      <c r="M29" s="126" t="s">
        <v>187</v>
      </c>
      <c r="N29" s="132" t="s">
        <v>202</v>
      </c>
      <c r="O29" s="133">
        <v>0.9</v>
      </c>
    </row>
    <row r="30" spans="1:15" ht="79.5" thickBot="1">
      <c r="A30" s="186"/>
      <c r="B30" s="184"/>
      <c r="C30" s="214"/>
      <c r="D30" s="8" t="s">
        <v>8</v>
      </c>
      <c r="E30" s="185"/>
      <c r="F30" s="39">
        <v>2122296</v>
      </c>
      <c r="G30" s="41" t="s">
        <v>9</v>
      </c>
      <c r="H30" s="6">
        <v>15000000</v>
      </c>
      <c r="I30" s="6">
        <v>0</v>
      </c>
      <c r="J30" s="46">
        <f t="shared" si="0"/>
        <v>15000000</v>
      </c>
      <c r="K30" s="47">
        <v>15000000</v>
      </c>
      <c r="L30" s="125">
        <f t="shared" si="1"/>
        <v>0</v>
      </c>
      <c r="M30" s="126" t="s">
        <v>217</v>
      </c>
      <c r="N30" s="132" t="s">
        <v>202</v>
      </c>
      <c r="O30" s="133">
        <v>1</v>
      </c>
    </row>
    <row r="31" spans="1:15" ht="102" thickBot="1">
      <c r="A31" s="186"/>
      <c r="B31" s="184"/>
      <c r="C31" s="214"/>
      <c r="D31" s="8" t="s">
        <v>50</v>
      </c>
      <c r="E31" s="185"/>
      <c r="F31" s="39">
        <v>2122293</v>
      </c>
      <c r="G31" s="41" t="s">
        <v>12</v>
      </c>
      <c r="H31" s="6">
        <v>4000000</v>
      </c>
      <c r="I31" s="6">
        <v>0</v>
      </c>
      <c r="J31" s="46">
        <f>+H31+I31</f>
        <v>4000000</v>
      </c>
      <c r="K31" s="122">
        <v>520650</v>
      </c>
      <c r="L31" s="48">
        <f>(J31-K31)</f>
        <v>3479350</v>
      </c>
      <c r="M31" s="126" t="s">
        <v>211</v>
      </c>
      <c r="N31" s="132" t="s">
        <v>202</v>
      </c>
      <c r="O31" s="133">
        <v>1</v>
      </c>
    </row>
    <row r="32" spans="1:15" ht="124.5" thickBot="1">
      <c r="A32" s="186"/>
      <c r="B32" s="184"/>
      <c r="C32" s="214"/>
      <c r="D32" s="8" t="s">
        <v>50</v>
      </c>
      <c r="E32" s="185"/>
      <c r="F32" s="39">
        <v>212213</v>
      </c>
      <c r="G32" s="41" t="s">
        <v>151</v>
      </c>
      <c r="H32" s="6">
        <v>6000000</v>
      </c>
      <c r="I32" s="6">
        <v>0</v>
      </c>
      <c r="J32" s="46">
        <f t="shared" si="0"/>
        <v>6000000</v>
      </c>
      <c r="K32" s="143">
        <v>2076553.81</v>
      </c>
      <c r="L32" s="144">
        <f>(J32-K32)</f>
        <v>3923446.19</v>
      </c>
      <c r="M32" s="126" t="s">
        <v>216</v>
      </c>
      <c r="N32" s="132" t="s">
        <v>192</v>
      </c>
      <c r="O32" s="133">
        <v>1</v>
      </c>
    </row>
    <row r="33" spans="1:15" ht="68.25" thickBot="1">
      <c r="A33" s="186"/>
      <c r="B33" s="184"/>
      <c r="C33" s="214"/>
      <c r="D33" s="8" t="s">
        <v>87</v>
      </c>
      <c r="E33" s="185"/>
      <c r="F33" s="39">
        <v>2122294</v>
      </c>
      <c r="G33" s="41" t="s">
        <v>80</v>
      </c>
      <c r="H33" s="6">
        <v>500000</v>
      </c>
      <c r="I33" s="6">
        <v>0</v>
      </c>
      <c r="J33" s="46">
        <f t="shared" si="0"/>
        <v>500000</v>
      </c>
      <c r="K33" s="47">
        <v>500000</v>
      </c>
      <c r="L33" s="48">
        <f t="shared" si="1"/>
        <v>0</v>
      </c>
      <c r="M33" s="135" t="s">
        <v>215</v>
      </c>
      <c r="N33" s="132" t="s">
        <v>192</v>
      </c>
      <c r="O33" s="133">
        <v>1</v>
      </c>
    </row>
    <row r="34" spans="1:15" ht="23.25" thickBot="1">
      <c r="A34" s="10">
        <v>6</v>
      </c>
      <c r="B34" s="11" t="s">
        <v>88</v>
      </c>
      <c r="C34" s="12" t="s">
        <v>15</v>
      </c>
      <c r="D34" s="8" t="s">
        <v>51</v>
      </c>
      <c r="E34" s="13">
        <f>+J34</f>
        <v>0</v>
      </c>
      <c r="F34" s="39">
        <v>0</v>
      </c>
      <c r="G34" s="41" t="s">
        <v>114</v>
      </c>
      <c r="H34" s="6">
        <v>0</v>
      </c>
      <c r="I34" s="6">
        <v>0</v>
      </c>
      <c r="J34" s="46">
        <f t="shared" si="0"/>
        <v>0</v>
      </c>
      <c r="K34" s="47">
        <v>0</v>
      </c>
      <c r="L34" s="140">
        <f t="shared" si="1"/>
        <v>0</v>
      </c>
      <c r="M34" s="138" t="s">
        <v>203</v>
      </c>
      <c r="N34" s="137" t="s">
        <v>204</v>
      </c>
      <c r="O34" s="133">
        <v>1</v>
      </c>
    </row>
    <row r="35" spans="1:15" ht="12" thickBot="1">
      <c r="A35" s="18"/>
      <c r="B35" s="19"/>
      <c r="C35" s="213" t="s">
        <v>71</v>
      </c>
      <c r="D35" s="213"/>
      <c r="E35" s="49">
        <f>SUM(E14:E34)</f>
        <v>216653712</v>
      </c>
      <c r="F35" s="53"/>
      <c r="G35" s="53"/>
      <c r="H35" s="50">
        <f>SUM(H14:H34)</f>
        <v>216653712</v>
      </c>
      <c r="I35" s="50">
        <f>SUM(I14:I34)</f>
        <v>-8000000</v>
      </c>
      <c r="J35" s="56">
        <f>SUM(J14:J34)</f>
        <v>208653712</v>
      </c>
      <c r="K35" s="139">
        <f>SUM(K14:K34)</f>
        <v>181300825.69</v>
      </c>
      <c r="L35" s="141">
        <f>SUM(L14:L34)</f>
        <v>27352886.310000002</v>
      </c>
      <c r="M35" s="136"/>
      <c r="O35" s="128">
        <f>SUM(O16:O34)</f>
        <v>17.880000000000003</v>
      </c>
    </row>
    <row r="36" ht="11.25">
      <c r="O36" s="1">
        <v>1825</v>
      </c>
    </row>
    <row r="37" spans="3:15" ht="11.25">
      <c r="C37" s="148" t="s">
        <v>222</v>
      </c>
      <c r="E37" s="149"/>
      <c r="O37" s="147">
        <f>+O35/O36</f>
        <v>0.009797260273972604</v>
      </c>
    </row>
    <row r="38" spans="1:10" ht="11.25">
      <c r="A38" s="51"/>
      <c r="C38" s="150" t="s">
        <v>223</v>
      </c>
      <c r="D38" s="72"/>
      <c r="E38" s="149"/>
      <c r="F38" s="73"/>
      <c r="G38" s="73"/>
      <c r="H38" s="57"/>
      <c r="I38" s="1"/>
      <c r="J38" s="54"/>
    </row>
    <row r="39" spans="1:10" ht="11.25">
      <c r="A39" s="20"/>
      <c r="D39" s="72"/>
      <c r="E39" s="74"/>
      <c r="F39" s="73"/>
      <c r="G39" s="73"/>
      <c r="H39" s="57"/>
      <c r="I39" s="1"/>
      <c r="J39" s="54"/>
    </row>
    <row r="40" spans="1:10" ht="7.5" customHeight="1">
      <c r="A40" s="20"/>
      <c r="D40" s="72"/>
      <c r="E40" s="74"/>
      <c r="F40" s="73"/>
      <c r="G40" s="73"/>
      <c r="H40" s="57"/>
      <c r="I40" s="1"/>
      <c r="J40" s="54"/>
    </row>
    <row r="41" spans="1:10" ht="11.25">
      <c r="A41" s="51" t="s">
        <v>189</v>
      </c>
      <c r="B41" s="127"/>
      <c r="D41" s="72"/>
      <c r="E41" s="74"/>
      <c r="F41" s="73"/>
      <c r="G41" s="73"/>
      <c r="H41" s="57"/>
      <c r="I41" s="1"/>
      <c r="J41" s="54"/>
    </row>
    <row r="42" spans="1:10" ht="11.25">
      <c r="A42" s="20"/>
      <c r="B42" s="1" t="s">
        <v>190</v>
      </c>
      <c r="D42" s="72"/>
      <c r="E42" s="74">
        <f>+E35-E14</f>
        <v>205653712</v>
      </c>
      <c r="F42" s="73"/>
      <c r="G42" s="73"/>
      <c r="H42" s="57"/>
      <c r="I42" s="1"/>
      <c r="J42" s="54"/>
    </row>
    <row r="43" spans="1:10" ht="11.25">
      <c r="A43" s="20"/>
      <c r="D43" s="72"/>
      <c r="E43" s="74"/>
      <c r="F43" s="73"/>
      <c r="G43" s="73"/>
      <c r="H43" s="57"/>
      <c r="I43" s="1"/>
      <c r="J43" s="54"/>
    </row>
  </sheetData>
  <sheetProtection/>
  <mergeCells count="24">
    <mergeCell ref="O12:O13"/>
    <mergeCell ref="M12:M13"/>
    <mergeCell ref="N12:N13"/>
    <mergeCell ref="N14:N15"/>
    <mergeCell ref="C35:D35"/>
    <mergeCell ref="C29:C33"/>
    <mergeCell ref="A11:J11"/>
    <mergeCell ref="F12:J12"/>
    <mergeCell ref="A12:E12"/>
    <mergeCell ref="K12:K13"/>
    <mergeCell ref="B22:B28"/>
    <mergeCell ref="L12:L13"/>
    <mergeCell ref="E14:E15"/>
    <mergeCell ref="A20:A21"/>
    <mergeCell ref="B29:B33"/>
    <mergeCell ref="E29:E33"/>
    <mergeCell ref="A29:A33"/>
    <mergeCell ref="G14:G15"/>
    <mergeCell ref="A22:A28"/>
    <mergeCell ref="A14:A16"/>
    <mergeCell ref="A17:A19"/>
    <mergeCell ref="E22:E28"/>
    <mergeCell ref="C22:C28"/>
    <mergeCell ref="F14:F15"/>
  </mergeCells>
  <printOptions horizontalCentered="1"/>
  <pageMargins left="0.393700787401575" right="0.19" top="0.393700787401575" bottom="0.393700787401575" header="0" footer="0"/>
  <pageSetup horizontalDpi="600" verticalDpi="600" orientation="landscape" paperSize="9" scale="80" r:id="rId3"/>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32"/>
  <sheetViews>
    <sheetView zoomScale="130" zoomScaleNormal="130" zoomScalePageLayoutView="0" workbookViewId="0" topLeftCell="B11">
      <selection activeCell="B11" sqref="B11"/>
    </sheetView>
  </sheetViews>
  <sheetFormatPr defaultColWidth="11.421875" defaultRowHeight="15"/>
  <cols>
    <col min="1" max="1" width="4.7109375" style="17" customWidth="1"/>
    <col min="2" max="2" width="7.140625" style="17" customWidth="1"/>
    <col min="3" max="3" width="30.421875" style="17" customWidth="1"/>
    <col min="4" max="4" width="27.140625" style="17" customWidth="1"/>
    <col min="5" max="5" width="47.8515625" style="21" customWidth="1"/>
    <col min="6" max="6" width="44.421875" style="17" customWidth="1"/>
    <col min="7" max="7" width="16.8515625" style="14" customWidth="1"/>
    <col min="8" max="8" width="16.8515625" style="17" customWidth="1"/>
    <col min="9" max="16384" width="11.421875" style="17" customWidth="1"/>
  </cols>
  <sheetData>
    <row r="1" ht="15">
      <c r="A1" s="17" t="s">
        <v>90</v>
      </c>
    </row>
    <row r="3" spans="1:6" ht="15" customHeight="1">
      <c r="A3" s="215" t="s">
        <v>89</v>
      </c>
      <c r="B3" s="216"/>
      <c r="C3" s="216"/>
      <c r="D3" s="216"/>
      <c r="E3" s="216"/>
      <c r="F3" s="216"/>
    </row>
    <row r="4" spans="1:7" ht="15">
      <c r="A4" s="22" t="s">
        <v>17</v>
      </c>
      <c r="B4" s="22" t="s">
        <v>0</v>
      </c>
      <c r="C4" s="15" t="s">
        <v>1</v>
      </c>
      <c r="D4" s="15" t="s">
        <v>42</v>
      </c>
      <c r="E4" s="23" t="s">
        <v>39</v>
      </c>
      <c r="F4" s="15" t="s">
        <v>40</v>
      </c>
      <c r="G4" s="16" t="s">
        <v>49</v>
      </c>
    </row>
    <row r="5" spans="1:10" s="59" customFormat="1" ht="66.75" customHeight="1">
      <c r="A5" s="219">
        <v>1</v>
      </c>
      <c r="B5" s="38" t="s">
        <v>64</v>
      </c>
      <c r="C5" s="35" t="s">
        <v>77</v>
      </c>
      <c r="D5" s="35" t="s">
        <v>130</v>
      </c>
      <c r="E5" s="24" t="s">
        <v>152</v>
      </c>
      <c r="F5" s="42" t="s">
        <v>55</v>
      </c>
      <c r="G5" s="217">
        <v>0</v>
      </c>
      <c r="J5" s="60"/>
    </row>
    <row r="6" spans="1:7" ht="75">
      <c r="A6" s="220"/>
      <c r="B6" s="38" t="s">
        <v>65</v>
      </c>
      <c r="C6" s="35" t="s">
        <v>78</v>
      </c>
      <c r="D6" s="35" t="s">
        <v>6</v>
      </c>
      <c r="E6" s="27" t="s">
        <v>120</v>
      </c>
      <c r="F6" s="42" t="s">
        <v>153</v>
      </c>
      <c r="G6" s="218"/>
    </row>
    <row r="7" spans="1:7" ht="75" customHeight="1">
      <c r="A7" s="221"/>
      <c r="B7" s="38" t="s">
        <v>66</v>
      </c>
      <c r="C7" s="35" t="s">
        <v>206</v>
      </c>
      <c r="D7" s="35" t="s">
        <v>119</v>
      </c>
      <c r="E7" s="27" t="s">
        <v>154</v>
      </c>
      <c r="F7" s="43" t="s">
        <v>155</v>
      </c>
      <c r="G7" s="40">
        <v>0</v>
      </c>
    </row>
    <row r="8" spans="1:10" s="59" customFormat="1" ht="66.75" customHeight="1">
      <c r="A8" s="219">
        <v>2</v>
      </c>
      <c r="B8" s="38" t="s">
        <v>134</v>
      </c>
      <c r="C8" s="35" t="s">
        <v>156</v>
      </c>
      <c r="D8" s="35" t="s">
        <v>81</v>
      </c>
      <c r="E8" s="24" t="s">
        <v>91</v>
      </c>
      <c r="F8" s="25" t="s">
        <v>157</v>
      </c>
      <c r="G8" s="61">
        <v>5000000</v>
      </c>
      <c r="J8" s="60"/>
    </row>
    <row r="9" spans="1:7" ht="45" customHeight="1">
      <c r="A9" s="220"/>
      <c r="B9" s="38" t="s">
        <v>137</v>
      </c>
      <c r="C9" s="35" t="str">
        <f>+'[1]Proyectos'!C7</f>
        <v>Actualización y mantenimiento de la estrategia de gobierno en línea.</v>
      </c>
      <c r="D9" s="35" t="str">
        <f>+'[1]Proyectos'!D7</f>
        <v>Compra de equipos para la entidad</v>
      </c>
      <c r="E9" s="24" t="s">
        <v>43</v>
      </c>
      <c r="F9" s="25" t="s">
        <v>44</v>
      </c>
      <c r="G9" s="61">
        <v>5000000</v>
      </c>
    </row>
    <row r="10" spans="1:7" ht="75" customHeight="1">
      <c r="A10" s="221"/>
      <c r="B10" s="38" t="s">
        <v>138</v>
      </c>
      <c r="C10" s="35" t="s">
        <v>136</v>
      </c>
      <c r="D10" s="35" t="s">
        <v>81</v>
      </c>
      <c r="E10" s="24" t="s">
        <v>92</v>
      </c>
      <c r="F10" s="28" t="s">
        <v>81</v>
      </c>
      <c r="G10" s="61">
        <v>3000000</v>
      </c>
    </row>
    <row r="11" spans="1:7" ht="75">
      <c r="A11" s="219">
        <v>3</v>
      </c>
      <c r="B11" s="38" t="s">
        <v>122</v>
      </c>
      <c r="C11" s="35" t="s">
        <v>129</v>
      </c>
      <c r="D11" s="35" t="s">
        <v>158</v>
      </c>
      <c r="E11" s="27" t="s">
        <v>159</v>
      </c>
      <c r="F11" s="28" t="s">
        <v>160</v>
      </c>
      <c r="G11" s="61">
        <v>0</v>
      </c>
    </row>
    <row r="12" spans="1:7" ht="83.25" customHeight="1">
      <c r="A12" s="221"/>
      <c r="B12" s="38" t="s">
        <v>139</v>
      </c>
      <c r="C12" s="35" t="s">
        <v>123</v>
      </c>
      <c r="D12" s="35" t="s">
        <v>127</v>
      </c>
      <c r="E12" s="52" t="s">
        <v>161</v>
      </c>
      <c r="F12" s="42" t="s">
        <v>162</v>
      </c>
      <c r="G12" s="61">
        <v>0</v>
      </c>
    </row>
    <row r="13" spans="1:7" ht="45.75" customHeight="1">
      <c r="A13" s="219">
        <v>4</v>
      </c>
      <c r="B13" s="219" t="s">
        <v>163</v>
      </c>
      <c r="C13" s="222" t="s">
        <v>7</v>
      </c>
      <c r="D13" s="35" t="s">
        <v>56</v>
      </c>
      <c r="E13" s="231" t="s">
        <v>82</v>
      </c>
      <c r="F13" s="222" t="s">
        <v>45</v>
      </c>
      <c r="G13" s="26">
        <v>5000000</v>
      </c>
    </row>
    <row r="14" spans="1:7" ht="45.75" customHeight="1">
      <c r="A14" s="220"/>
      <c r="B14" s="220"/>
      <c r="C14" s="223"/>
      <c r="D14" s="35" t="s">
        <v>79</v>
      </c>
      <c r="E14" s="232"/>
      <c r="F14" s="223"/>
      <c r="G14" s="26">
        <v>4000000</v>
      </c>
    </row>
    <row r="15" spans="1:7" ht="45.75" customHeight="1">
      <c r="A15" s="220"/>
      <c r="B15" s="220"/>
      <c r="C15" s="223"/>
      <c r="D15" s="35" t="s">
        <v>14</v>
      </c>
      <c r="E15" s="232"/>
      <c r="F15" s="223"/>
      <c r="G15" s="26">
        <v>4000000</v>
      </c>
    </row>
    <row r="16" spans="1:7" ht="45.75" customHeight="1">
      <c r="A16" s="220"/>
      <c r="B16" s="220"/>
      <c r="C16" s="223"/>
      <c r="D16" s="35" t="s">
        <v>141</v>
      </c>
      <c r="E16" s="232"/>
      <c r="F16" s="223"/>
      <c r="G16" s="26">
        <v>1000000</v>
      </c>
    </row>
    <row r="17" spans="1:7" ht="45.75" customHeight="1">
      <c r="A17" s="220"/>
      <c r="B17" s="220"/>
      <c r="C17" s="223"/>
      <c r="D17" s="35" t="s">
        <v>47</v>
      </c>
      <c r="E17" s="232"/>
      <c r="F17" s="223"/>
      <c r="G17" s="26">
        <v>12000000</v>
      </c>
    </row>
    <row r="18" spans="1:7" ht="45.75" customHeight="1">
      <c r="A18" s="220"/>
      <c r="B18" s="220"/>
      <c r="C18" s="223"/>
      <c r="D18" s="35" t="s">
        <v>57</v>
      </c>
      <c r="E18" s="232"/>
      <c r="F18" s="223"/>
      <c r="G18" s="26">
        <v>123553712</v>
      </c>
    </row>
    <row r="19" spans="1:7" ht="45.75" customHeight="1">
      <c r="A19" s="220"/>
      <c r="B19" s="220"/>
      <c r="C19" s="223"/>
      <c r="D19" s="35" t="e">
        <v>#REF!</v>
      </c>
      <c r="E19" s="232"/>
      <c r="F19" s="223"/>
      <c r="G19" s="26" t="e">
        <v>#REF!</v>
      </c>
    </row>
    <row r="20" spans="1:7" ht="45.75" customHeight="1">
      <c r="A20" s="220"/>
      <c r="B20" s="220"/>
      <c r="C20" s="223"/>
      <c r="D20" s="35" t="s">
        <v>58</v>
      </c>
      <c r="E20" s="232"/>
      <c r="F20" s="223"/>
      <c r="G20" s="26">
        <v>15600000</v>
      </c>
    </row>
    <row r="21" spans="1:7" ht="45.75" customHeight="1">
      <c r="A21" s="220"/>
      <c r="B21" s="220"/>
      <c r="C21" s="223"/>
      <c r="D21" s="35" t="e">
        <v>#REF!</v>
      </c>
      <c r="E21" s="232"/>
      <c r="F21" s="223"/>
      <c r="G21" s="26" t="e">
        <v>#REF!</v>
      </c>
    </row>
    <row r="22" spans="1:7" ht="45" customHeight="1">
      <c r="A22" s="219">
        <v>5</v>
      </c>
      <c r="B22" s="219" t="s">
        <v>150</v>
      </c>
      <c r="C22" s="222" t="s">
        <v>83</v>
      </c>
      <c r="D22" s="35" t="s">
        <v>10</v>
      </c>
      <c r="E22" s="225" t="s">
        <v>84</v>
      </c>
      <c r="F22" s="228" t="s">
        <v>85</v>
      </c>
      <c r="G22" s="26">
        <v>2000000</v>
      </c>
    </row>
    <row r="23" spans="1:7" ht="30">
      <c r="A23" s="220"/>
      <c r="B23" s="220"/>
      <c r="C23" s="223"/>
      <c r="D23" s="35" t="s">
        <v>8</v>
      </c>
      <c r="E23" s="226"/>
      <c r="F23" s="229"/>
      <c r="G23" s="26">
        <v>15000000</v>
      </c>
    </row>
    <row r="24" spans="1:7" ht="90.75" customHeight="1">
      <c r="A24" s="220"/>
      <c r="B24" s="220"/>
      <c r="C24" s="223"/>
      <c r="D24" s="35" t="s">
        <v>50</v>
      </c>
      <c r="E24" s="226"/>
      <c r="F24" s="229"/>
      <c r="G24" s="26">
        <v>4000000</v>
      </c>
    </row>
    <row r="25" spans="1:7" ht="90.75" customHeight="1">
      <c r="A25" s="220"/>
      <c r="B25" s="220"/>
      <c r="C25" s="223"/>
      <c r="D25" s="35" t="s">
        <v>50</v>
      </c>
      <c r="E25" s="227"/>
      <c r="F25" s="230"/>
      <c r="G25" s="26">
        <v>6000000</v>
      </c>
    </row>
    <row r="26" spans="1:7" ht="89.25" customHeight="1">
      <c r="A26" s="221"/>
      <c r="B26" s="221"/>
      <c r="C26" s="224"/>
      <c r="D26" s="35" t="s">
        <v>87</v>
      </c>
      <c r="E26" s="24" t="s">
        <v>86</v>
      </c>
      <c r="F26" s="25" t="s">
        <v>164</v>
      </c>
      <c r="G26" s="26">
        <v>500000</v>
      </c>
    </row>
    <row r="27" spans="1:7" ht="45.75" customHeight="1">
      <c r="A27" s="38">
        <v>11</v>
      </c>
      <c r="B27" s="38" t="s">
        <v>88</v>
      </c>
      <c r="C27" s="35" t="s">
        <v>15</v>
      </c>
      <c r="D27" s="35" t="s">
        <v>51</v>
      </c>
      <c r="E27" s="27" t="s">
        <v>53</v>
      </c>
      <c r="F27" s="28" t="s">
        <v>54</v>
      </c>
      <c r="G27" s="26">
        <v>0</v>
      </c>
    </row>
    <row r="28" spans="6:8" ht="15">
      <c r="F28" s="29"/>
      <c r="H28" s="62"/>
    </row>
    <row r="30" spans="1:6" s="30" customFormat="1" ht="12.75">
      <c r="A30" s="63" t="s">
        <v>95</v>
      </c>
      <c r="D30" s="31"/>
      <c r="E30" s="31"/>
      <c r="F30" s="32"/>
    </row>
    <row r="31" spans="1:6" s="30" customFormat="1" ht="12.75">
      <c r="A31" s="63" t="s">
        <v>96</v>
      </c>
      <c r="D31" s="31"/>
      <c r="E31" s="31"/>
      <c r="F31" s="32"/>
    </row>
    <row r="32" spans="1:6" s="30" customFormat="1" ht="12.75">
      <c r="A32" s="63" t="s">
        <v>97</v>
      </c>
      <c r="D32" s="31"/>
      <c r="E32" s="31"/>
      <c r="F32" s="32"/>
    </row>
  </sheetData>
  <sheetProtection/>
  <mergeCells count="15">
    <mergeCell ref="C22:C26"/>
    <mergeCell ref="B22:B26"/>
    <mergeCell ref="A22:A26"/>
    <mergeCell ref="E22:E25"/>
    <mergeCell ref="F22:F25"/>
    <mergeCell ref="F13:F21"/>
    <mergeCell ref="B13:B21"/>
    <mergeCell ref="C13:C21"/>
    <mergeCell ref="E13:E21"/>
    <mergeCell ref="A3:F3"/>
    <mergeCell ref="G5:G6"/>
    <mergeCell ref="A13:A21"/>
    <mergeCell ref="A5:A7"/>
    <mergeCell ref="A8:A10"/>
    <mergeCell ref="A11:A12"/>
  </mergeCells>
  <printOptions/>
  <pageMargins left="0.39" right="0.13" top="0.27" bottom="0.37" header="0.31496062992125984" footer="0.31496062992125984"/>
  <pageSetup fitToHeight="0"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2020-01-09T14:38:04Z</cp:lastPrinted>
  <dcterms:created xsi:type="dcterms:W3CDTF">2014-03-10T16:09:35Z</dcterms:created>
  <dcterms:modified xsi:type="dcterms:W3CDTF">2022-02-14T14:33:49Z</dcterms:modified>
  <cp:category/>
  <cp:version/>
  <cp:contentType/>
  <cp:contentStatus/>
</cp:coreProperties>
</file>